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filterPrivacy="1" defaultThemeVersion="124226"/>
  <xr:revisionPtr revIDLastSave="0" documentId="8_{77490CE2-7008-4733-9A55-8EC8612B6A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externalReferences>
    <externalReference r:id="rId2"/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73" i="1" l="1"/>
  <c r="R73" i="1"/>
  <c r="Q73" i="1"/>
  <c r="P73" i="1"/>
  <c r="M73" i="1"/>
  <c r="L73" i="1"/>
  <c r="N72" i="1"/>
  <c r="N73" i="1" s="1"/>
  <c r="H72" i="1"/>
  <c r="G72" i="1"/>
  <c r="I72" i="1" s="1"/>
  <c r="C72" i="1"/>
  <c r="G70" i="1"/>
  <c r="F70" i="1"/>
  <c r="E70" i="1"/>
  <c r="C70" i="1"/>
  <c r="D70" i="1" s="1"/>
  <c r="J69" i="1"/>
  <c r="I69" i="1"/>
  <c r="G69" i="1"/>
  <c r="H69" i="1" s="1"/>
  <c r="C69" i="1"/>
  <c r="F69" i="1" s="1"/>
  <c r="G68" i="1"/>
  <c r="I68" i="1" s="1"/>
  <c r="C68" i="1"/>
  <c r="G67" i="1"/>
  <c r="F67" i="1"/>
  <c r="C67" i="1"/>
  <c r="D67" i="1" s="1"/>
  <c r="J66" i="1"/>
  <c r="I66" i="1"/>
  <c r="G66" i="1"/>
  <c r="H66" i="1" s="1"/>
  <c r="C66" i="1"/>
  <c r="F66" i="1" s="1"/>
  <c r="G65" i="1"/>
  <c r="C65" i="1"/>
  <c r="G64" i="1"/>
  <c r="F64" i="1"/>
  <c r="C64" i="1"/>
  <c r="D64" i="1" s="1"/>
  <c r="J63" i="1"/>
  <c r="G63" i="1"/>
  <c r="H63" i="1" s="1"/>
  <c r="C63" i="1"/>
  <c r="F63" i="1" s="1"/>
  <c r="G61" i="1"/>
  <c r="H61" i="1" s="1"/>
  <c r="C61" i="1"/>
  <c r="G60" i="1"/>
  <c r="E60" i="1"/>
  <c r="C60" i="1"/>
  <c r="D60" i="1" s="1"/>
  <c r="I59" i="1"/>
  <c r="G59" i="1"/>
  <c r="H59" i="1" s="1"/>
  <c r="C59" i="1"/>
  <c r="G58" i="1"/>
  <c r="I58" i="1" s="1"/>
  <c r="C58" i="1"/>
  <c r="G57" i="1"/>
  <c r="E57" i="1"/>
  <c r="C57" i="1"/>
  <c r="D57" i="1" s="1"/>
  <c r="J56" i="1"/>
  <c r="G56" i="1"/>
  <c r="H56" i="1" s="1"/>
  <c r="C56" i="1"/>
  <c r="F56" i="1" s="1"/>
  <c r="I55" i="1"/>
  <c r="G55" i="1"/>
  <c r="H55" i="1" s="1"/>
  <c r="C55" i="1"/>
  <c r="G53" i="1"/>
  <c r="E53" i="1"/>
  <c r="C53" i="1"/>
  <c r="D53" i="1" s="1"/>
  <c r="J52" i="1"/>
  <c r="G52" i="1"/>
  <c r="H52" i="1" s="1"/>
  <c r="C52" i="1"/>
  <c r="F52" i="1" s="1"/>
  <c r="G51" i="1"/>
  <c r="I51" i="1" s="1"/>
  <c r="C51" i="1"/>
  <c r="G50" i="1"/>
  <c r="E50" i="1"/>
  <c r="C50" i="1"/>
  <c r="D50" i="1" s="1"/>
  <c r="G49" i="1"/>
  <c r="C49" i="1"/>
  <c r="F49" i="1" s="1"/>
  <c r="G48" i="1"/>
  <c r="J48" i="1" s="1"/>
  <c r="C48" i="1"/>
  <c r="I47" i="1"/>
  <c r="G47" i="1"/>
  <c r="E47" i="1"/>
  <c r="C47" i="1"/>
  <c r="D47" i="1" s="1"/>
  <c r="G46" i="1"/>
  <c r="H46" i="1" s="1"/>
  <c r="C46" i="1"/>
  <c r="F46" i="1" s="1"/>
  <c r="I45" i="1"/>
  <c r="G45" i="1"/>
  <c r="J45" i="1" s="1"/>
  <c r="C45" i="1"/>
  <c r="G44" i="1"/>
  <c r="C44" i="1"/>
  <c r="G43" i="1"/>
  <c r="H43" i="1" s="1"/>
  <c r="C43" i="1"/>
  <c r="F43" i="1" s="1"/>
  <c r="G42" i="1"/>
  <c r="J42" i="1" s="1"/>
  <c r="E42" i="1"/>
  <c r="C42" i="1"/>
  <c r="G41" i="1"/>
  <c r="F41" i="1"/>
  <c r="E41" i="1"/>
  <c r="C41" i="1"/>
  <c r="D41" i="1" s="1"/>
  <c r="O40" i="1"/>
  <c r="J40" i="1"/>
  <c r="H40" i="1"/>
  <c r="K40" i="1" s="1"/>
  <c r="T40" i="1" s="1"/>
  <c r="G40" i="1"/>
  <c r="I40" i="1" s="1"/>
  <c r="F40" i="1"/>
  <c r="D40" i="1"/>
  <c r="C40" i="1"/>
  <c r="E40" i="1" s="1"/>
  <c r="J39" i="1"/>
  <c r="H39" i="1"/>
  <c r="G39" i="1"/>
  <c r="I39" i="1" s="1"/>
  <c r="D39" i="1"/>
  <c r="C39" i="1"/>
  <c r="E39" i="1" s="1"/>
  <c r="G38" i="1"/>
  <c r="D38" i="1"/>
  <c r="C38" i="1"/>
  <c r="E38" i="1" s="1"/>
  <c r="J37" i="1"/>
  <c r="G37" i="1"/>
  <c r="I37" i="1" s="1"/>
  <c r="E37" i="1"/>
  <c r="C37" i="1"/>
  <c r="D37" i="1" s="1"/>
  <c r="I36" i="1"/>
  <c r="G36" i="1"/>
  <c r="H36" i="1" s="1"/>
  <c r="C36" i="1"/>
  <c r="E36" i="1" s="1"/>
  <c r="G35" i="1"/>
  <c r="F35" i="1"/>
  <c r="E35" i="1"/>
  <c r="D35" i="1"/>
  <c r="G34" i="1"/>
  <c r="E34" i="1"/>
  <c r="C34" i="1"/>
  <c r="F34" i="1" s="1"/>
  <c r="H33" i="1"/>
  <c r="G33" i="1"/>
  <c r="J33" i="1" s="1"/>
  <c r="C33" i="1"/>
  <c r="G32" i="1"/>
  <c r="I32" i="1" s="1"/>
  <c r="C32" i="1"/>
  <c r="D32" i="1" s="1"/>
  <c r="J31" i="1"/>
  <c r="I31" i="1"/>
  <c r="G31" i="1"/>
  <c r="H31" i="1" s="1"/>
  <c r="C31" i="1"/>
  <c r="F31" i="1" s="1"/>
  <c r="G30" i="1"/>
  <c r="J30" i="1" s="1"/>
  <c r="C30" i="1"/>
  <c r="G29" i="1"/>
  <c r="C29" i="1"/>
  <c r="I28" i="1"/>
  <c r="G28" i="1"/>
  <c r="H28" i="1" s="1"/>
  <c r="D28" i="1"/>
  <c r="C28" i="1"/>
  <c r="F28" i="1" s="1"/>
  <c r="G27" i="1"/>
  <c r="J27" i="1" s="1"/>
  <c r="C27" i="1"/>
  <c r="E27" i="1" s="1"/>
  <c r="G26" i="1"/>
  <c r="F26" i="1"/>
  <c r="C26" i="1"/>
  <c r="D26" i="1" s="1"/>
  <c r="G25" i="1"/>
  <c r="E25" i="1"/>
  <c r="C25" i="1"/>
  <c r="F25" i="1" s="1"/>
  <c r="H24" i="1"/>
  <c r="G24" i="1"/>
  <c r="J24" i="1" s="1"/>
  <c r="C24" i="1"/>
  <c r="G23" i="1"/>
  <c r="I23" i="1" s="1"/>
  <c r="C23" i="1"/>
  <c r="D23" i="1" s="1"/>
  <c r="I22" i="1"/>
  <c r="G22" i="1"/>
  <c r="H22" i="1" s="1"/>
  <c r="C22" i="1"/>
  <c r="F22" i="1" s="1"/>
  <c r="G21" i="1"/>
  <c r="J21" i="1" s="1"/>
  <c r="C21" i="1"/>
  <c r="O20" i="1"/>
  <c r="G20" i="1"/>
  <c r="H20" i="1" s="1"/>
  <c r="F20" i="1"/>
  <c r="E20" i="1"/>
  <c r="D20" i="1"/>
  <c r="G19" i="1"/>
  <c r="C19" i="1"/>
  <c r="F19" i="1" s="1"/>
  <c r="H18" i="1"/>
  <c r="G18" i="1"/>
  <c r="J18" i="1" s="1"/>
  <c r="F18" i="1"/>
  <c r="E18" i="1"/>
  <c r="D18" i="1"/>
  <c r="J17" i="1"/>
  <c r="I17" i="1"/>
  <c r="H17" i="1"/>
  <c r="K17" i="1" s="1"/>
  <c r="T17" i="1" s="1"/>
  <c r="F17" i="1"/>
  <c r="E17" i="1"/>
  <c r="D17" i="1"/>
  <c r="G16" i="1"/>
  <c r="C16" i="1"/>
  <c r="F16" i="1" s="1"/>
  <c r="G15" i="1"/>
  <c r="J15" i="1" s="1"/>
  <c r="C15" i="1"/>
  <c r="D15" i="1" s="1"/>
  <c r="I14" i="1"/>
  <c r="G14" i="1"/>
  <c r="H14" i="1" s="1"/>
  <c r="C14" i="1"/>
  <c r="G13" i="1"/>
  <c r="H13" i="1" s="1"/>
  <c r="C13" i="1"/>
  <c r="F13" i="1" s="1"/>
  <c r="O12" i="1"/>
  <c r="O73" i="1" s="1"/>
  <c r="G12" i="1"/>
  <c r="C12" i="1"/>
  <c r="E12" i="1" s="1"/>
  <c r="H11" i="1"/>
  <c r="G11" i="1"/>
  <c r="I11" i="1" s="1"/>
  <c r="F11" i="1"/>
  <c r="D11" i="1"/>
  <c r="C11" i="1"/>
  <c r="E11" i="1" s="1"/>
  <c r="J10" i="1"/>
  <c r="H10" i="1"/>
  <c r="G10" i="1"/>
  <c r="I10" i="1" s="1"/>
  <c r="F10" i="1"/>
  <c r="E10" i="1"/>
  <c r="D10" i="1"/>
  <c r="G9" i="1"/>
  <c r="J9" i="1" s="1"/>
  <c r="F9" i="1"/>
  <c r="C9" i="1"/>
  <c r="D9" i="1" s="1"/>
  <c r="J8" i="1"/>
  <c r="I8" i="1"/>
  <c r="G8" i="1"/>
  <c r="C8" i="1"/>
  <c r="D8" i="1" s="1"/>
  <c r="D12" i="1" l="1"/>
  <c r="E15" i="1"/>
  <c r="E19" i="1"/>
  <c r="E23" i="1"/>
  <c r="I30" i="1"/>
  <c r="D36" i="1"/>
  <c r="J36" i="1"/>
  <c r="K36" i="1" s="1"/>
  <c r="T36" i="1" s="1"/>
  <c r="F37" i="1"/>
  <c r="I43" i="1"/>
  <c r="I46" i="1"/>
  <c r="H48" i="1"/>
  <c r="D52" i="1"/>
  <c r="D63" i="1"/>
  <c r="D66" i="1"/>
  <c r="E69" i="1"/>
  <c r="J46" i="1"/>
  <c r="E66" i="1"/>
  <c r="K69" i="1"/>
  <c r="T69" i="1" s="1"/>
  <c r="F12" i="1"/>
  <c r="F15" i="1"/>
  <c r="E9" i="1"/>
  <c r="J11" i="1"/>
  <c r="K11" i="1" s="1"/>
  <c r="T11" i="1" s="1"/>
  <c r="J14" i="1"/>
  <c r="I18" i="1"/>
  <c r="K18" i="1" s="1"/>
  <c r="T18" i="1" s="1"/>
  <c r="I21" i="1"/>
  <c r="J22" i="1"/>
  <c r="K22" i="1" s="1"/>
  <c r="T22" i="1" s="1"/>
  <c r="E26" i="1"/>
  <c r="E32" i="1"/>
  <c r="H37" i="1"/>
  <c r="K37" i="1" s="1"/>
  <c r="T37" i="1" s="1"/>
  <c r="F38" i="1"/>
  <c r="D43" i="1"/>
  <c r="E49" i="1"/>
  <c r="F50" i="1"/>
  <c r="H51" i="1"/>
  <c r="I52" i="1"/>
  <c r="F53" i="1"/>
  <c r="I56" i="1"/>
  <c r="K56" i="1" s="1"/>
  <c r="T56" i="1" s="1"/>
  <c r="F57" i="1"/>
  <c r="J59" i="1"/>
  <c r="K59" i="1" s="1"/>
  <c r="T59" i="1" s="1"/>
  <c r="F60" i="1"/>
  <c r="I63" i="1"/>
  <c r="K63" i="1" s="1"/>
  <c r="T63" i="1" s="1"/>
  <c r="E64" i="1"/>
  <c r="K66" i="1"/>
  <c r="T66" i="1" s="1"/>
  <c r="E67" i="1"/>
  <c r="E14" i="1"/>
  <c r="F14" i="1"/>
  <c r="J16" i="1"/>
  <c r="I16" i="1"/>
  <c r="J19" i="1"/>
  <c r="I19" i="1"/>
  <c r="H19" i="1"/>
  <c r="K19" i="1" s="1"/>
  <c r="T19" i="1" s="1"/>
  <c r="D14" i="1"/>
  <c r="H16" i="1"/>
  <c r="H25" i="1"/>
  <c r="J25" i="1"/>
  <c r="I25" i="1"/>
  <c r="D29" i="1"/>
  <c r="F29" i="1"/>
  <c r="E29" i="1"/>
  <c r="K14" i="1"/>
  <c r="T14" i="1" s="1"/>
  <c r="J12" i="1"/>
  <c r="I12" i="1"/>
  <c r="H12" i="1"/>
  <c r="H49" i="1"/>
  <c r="J49" i="1"/>
  <c r="I49" i="1"/>
  <c r="C73" i="1"/>
  <c r="E8" i="1"/>
  <c r="F8" i="1"/>
  <c r="H34" i="1"/>
  <c r="J34" i="1"/>
  <c r="I34" i="1"/>
  <c r="F59" i="1"/>
  <c r="E59" i="1"/>
  <c r="D59" i="1"/>
  <c r="K10" i="1"/>
  <c r="T10" i="1" s="1"/>
  <c r="J13" i="1"/>
  <c r="I13" i="1"/>
  <c r="K31" i="1"/>
  <c r="T31" i="1" s="1"/>
  <c r="D44" i="1"/>
  <c r="F44" i="1"/>
  <c r="E44" i="1"/>
  <c r="K52" i="1"/>
  <c r="T52" i="1" s="1"/>
  <c r="J53" i="1"/>
  <c r="I53" i="1"/>
  <c r="H53" i="1"/>
  <c r="F21" i="1"/>
  <c r="D21" i="1"/>
  <c r="I24" i="1"/>
  <c r="K24" i="1" s="1"/>
  <c r="T24" i="1" s="1"/>
  <c r="J26" i="1"/>
  <c r="H26" i="1"/>
  <c r="K26" i="1" s="1"/>
  <c r="T26" i="1" s="1"/>
  <c r="E28" i="1"/>
  <c r="F30" i="1"/>
  <c r="D30" i="1"/>
  <c r="I33" i="1"/>
  <c r="K33" i="1" s="1"/>
  <c r="T33" i="1" s="1"/>
  <c r="I35" i="1"/>
  <c r="F36" i="1"/>
  <c r="I38" i="1"/>
  <c r="F39" i="1"/>
  <c r="J41" i="1"/>
  <c r="H41" i="1"/>
  <c r="E43" i="1"/>
  <c r="F45" i="1"/>
  <c r="D45" i="1"/>
  <c r="I48" i="1"/>
  <c r="J50" i="1"/>
  <c r="I50" i="1"/>
  <c r="H50" i="1"/>
  <c r="K50" i="1" s="1"/>
  <c r="T50" i="1" s="1"/>
  <c r="F61" i="1"/>
  <c r="E61" i="1"/>
  <c r="D61" i="1"/>
  <c r="E63" i="1"/>
  <c r="J65" i="1"/>
  <c r="H68" i="1"/>
  <c r="K68" i="1" s="1"/>
  <c r="T68" i="1" s="1"/>
  <c r="J70" i="1"/>
  <c r="I70" i="1"/>
  <c r="H70" i="1"/>
  <c r="H9" i="1"/>
  <c r="D13" i="1"/>
  <c r="H15" i="1"/>
  <c r="D16" i="1"/>
  <c r="I20" i="1"/>
  <c r="E21" i="1"/>
  <c r="D22" i="1"/>
  <c r="I26" i="1"/>
  <c r="H27" i="1"/>
  <c r="E30" i="1"/>
  <c r="D31" i="1"/>
  <c r="H35" i="1"/>
  <c r="H38" i="1"/>
  <c r="K38" i="1" s="1"/>
  <c r="T38" i="1" s="1"/>
  <c r="K39" i="1"/>
  <c r="T39" i="1" s="1"/>
  <c r="I41" i="1"/>
  <c r="H42" i="1"/>
  <c r="E45" i="1"/>
  <c r="D46" i="1"/>
  <c r="D56" i="1"/>
  <c r="F58" i="1"/>
  <c r="E58" i="1"/>
  <c r="D58" i="1"/>
  <c r="J61" i="1"/>
  <c r="H65" i="1"/>
  <c r="K65" i="1" s="1"/>
  <c r="T65" i="1" s="1"/>
  <c r="J67" i="1"/>
  <c r="I67" i="1"/>
  <c r="H67" i="1"/>
  <c r="F65" i="1"/>
  <c r="E65" i="1"/>
  <c r="D65" i="1"/>
  <c r="J68" i="1"/>
  <c r="G73" i="1"/>
  <c r="I9" i="1"/>
  <c r="E13" i="1"/>
  <c r="I15" i="1"/>
  <c r="E16" i="1"/>
  <c r="E22" i="1"/>
  <c r="F24" i="1"/>
  <c r="D24" i="1"/>
  <c r="I27" i="1"/>
  <c r="J29" i="1"/>
  <c r="H29" i="1"/>
  <c r="E31" i="1"/>
  <c r="F33" i="1"/>
  <c r="D33" i="1"/>
  <c r="J35" i="1"/>
  <c r="J38" i="1"/>
  <c r="I42" i="1"/>
  <c r="J44" i="1"/>
  <c r="H44" i="1"/>
  <c r="E46" i="1"/>
  <c r="F48" i="1"/>
  <c r="D48" i="1"/>
  <c r="F55" i="1"/>
  <c r="E55" i="1"/>
  <c r="D55" i="1"/>
  <c r="E56" i="1"/>
  <c r="J58" i="1"/>
  <c r="J64" i="1"/>
  <c r="I64" i="1"/>
  <c r="H64" i="1"/>
  <c r="I65" i="1"/>
  <c r="H8" i="1"/>
  <c r="D19" i="1"/>
  <c r="J20" i="1"/>
  <c r="H21" i="1"/>
  <c r="K21" i="1" s="1"/>
  <c r="T21" i="1" s="1"/>
  <c r="F23" i="1"/>
  <c r="E24" i="1"/>
  <c r="D25" i="1"/>
  <c r="J28" i="1"/>
  <c r="K28" i="1" s="1"/>
  <c r="T28" i="1" s="1"/>
  <c r="I29" i="1"/>
  <c r="H30" i="1"/>
  <c r="K30" i="1" s="1"/>
  <c r="T30" i="1" s="1"/>
  <c r="F32" i="1"/>
  <c r="E33" i="1"/>
  <c r="D34" i="1"/>
  <c r="K42" i="1"/>
  <c r="T42" i="1" s="1"/>
  <c r="J43" i="1"/>
  <c r="K43" i="1" s="1"/>
  <c r="T43" i="1" s="1"/>
  <c r="I44" i="1"/>
  <c r="H45" i="1"/>
  <c r="K45" i="1" s="1"/>
  <c r="T45" i="1" s="1"/>
  <c r="F47" i="1"/>
  <c r="E48" i="1"/>
  <c r="D49" i="1"/>
  <c r="F51" i="1"/>
  <c r="E51" i="1"/>
  <c r="D51" i="1"/>
  <c r="E52" i="1"/>
  <c r="J55" i="1"/>
  <c r="K55" i="1" s="1"/>
  <c r="T55" i="1" s="1"/>
  <c r="H58" i="1"/>
  <c r="K58" i="1" s="1"/>
  <c r="T58" i="1" s="1"/>
  <c r="J60" i="1"/>
  <c r="I60" i="1"/>
  <c r="H60" i="1"/>
  <c r="I61" i="1"/>
  <c r="K61" i="1" s="1"/>
  <c r="T61" i="1" s="1"/>
  <c r="D69" i="1"/>
  <c r="F72" i="1"/>
  <c r="E72" i="1"/>
  <c r="D72" i="1"/>
  <c r="J23" i="1"/>
  <c r="H23" i="1"/>
  <c r="F27" i="1"/>
  <c r="D27" i="1"/>
  <c r="J32" i="1"/>
  <c r="H32" i="1"/>
  <c r="F42" i="1"/>
  <c r="D42" i="1"/>
  <c r="J47" i="1"/>
  <c r="H47" i="1"/>
  <c r="J51" i="1"/>
  <c r="K51" i="1" s="1"/>
  <c r="T51" i="1" s="1"/>
  <c r="J57" i="1"/>
  <c r="I57" i="1"/>
  <c r="H57" i="1"/>
  <c r="F68" i="1"/>
  <c r="E68" i="1"/>
  <c r="D68" i="1"/>
  <c r="J72" i="1"/>
  <c r="K72" i="1" s="1"/>
  <c r="T72" i="1" s="1"/>
  <c r="K34" i="1" l="1"/>
  <c r="T34" i="1" s="1"/>
  <c r="K64" i="1"/>
  <c r="T64" i="1" s="1"/>
  <c r="K70" i="1"/>
  <c r="T70" i="1" s="1"/>
  <c r="K48" i="1"/>
  <c r="T48" i="1" s="1"/>
  <c r="K27" i="1"/>
  <c r="T27" i="1" s="1"/>
  <c r="K12" i="1"/>
  <c r="T12" i="1" s="1"/>
  <c r="K16" i="1"/>
  <c r="T16" i="1" s="1"/>
  <c r="I73" i="1"/>
  <c r="K41" i="1"/>
  <c r="T41" i="1" s="1"/>
  <c r="K47" i="1"/>
  <c r="T47" i="1" s="1"/>
  <c r="K32" i="1"/>
  <c r="T32" i="1" s="1"/>
  <c r="K23" i="1"/>
  <c r="T23" i="1" s="1"/>
  <c r="J73" i="1"/>
  <c r="K46" i="1"/>
  <c r="T46" i="1" s="1"/>
  <c r="K49" i="1"/>
  <c r="T49" i="1" s="1"/>
  <c r="K20" i="1"/>
  <c r="T20" i="1" s="1"/>
  <c r="K35" i="1"/>
  <c r="T35" i="1" s="1"/>
  <c r="K53" i="1"/>
  <c r="T53" i="1" s="1"/>
  <c r="K13" i="1"/>
  <c r="T13" i="1" s="1"/>
  <c r="K25" i="1"/>
  <c r="T25" i="1" s="1"/>
  <c r="K60" i="1"/>
  <c r="T60" i="1" s="1"/>
  <c r="K8" i="1"/>
  <c r="T8" i="1" s="1"/>
  <c r="H73" i="1"/>
  <c r="K29" i="1"/>
  <c r="T29" i="1" s="1"/>
  <c r="K67" i="1"/>
  <c r="T67" i="1" s="1"/>
  <c r="K15" i="1"/>
  <c r="T15" i="1" s="1"/>
  <c r="F73" i="1"/>
  <c r="E73" i="1"/>
  <c r="D73" i="1"/>
  <c r="K44" i="1"/>
  <c r="T44" i="1" s="1"/>
  <c r="K9" i="1"/>
  <c r="T9" i="1" s="1"/>
  <c r="K57" i="1"/>
  <c r="T57" i="1" s="1"/>
  <c r="K73" i="1" l="1"/>
  <c r="T73" i="1" s="1"/>
</calcChain>
</file>

<file path=xl/sharedStrings.xml><?xml version="1.0" encoding="utf-8"?>
<sst xmlns="http://schemas.openxmlformats.org/spreadsheetml/2006/main" count="88" uniqueCount="88">
  <si>
    <t xml:space="preserve">Сводная информация по открытым бюджетам  за 26.10. 2022 год </t>
  </si>
  <si>
    <t>№</t>
  </si>
  <si>
    <t>Наименование</t>
  </si>
  <si>
    <t xml:space="preserve">ФЗП за год </t>
  </si>
  <si>
    <t xml:space="preserve">Налоги </t>
  </si>
  <si>
    <t xml:space="preserve">ИТОГО по зар.пл/ с налогами </t>
  </si>
  <si>
    <t xml:space="preserve">содержание школ </t>
  </si>
  <si>
    <t>мебель</t>
  </si>
  <si>
    <t>кабинеты</t>
  </si>
  <si>
    <t>турникет</t>
  </si>
  <si>
    <t xml:space="preserve">тыс.тенге </t>
  </si>
  <si>
    <t>в месяц  МБ+РБ</t>
  </si>
  <si>
    <t xml:space="preserve">з/пл  </t>
  </si>
  <si>
    <t>налоги</t>
  </si>
  <si>
    <t>Коомунальные расходы</t>
  </si>
  <si>
    <t>ГСМ /144</t>
  </si>
  <si>
    <t xml:space="preserve">Общие затраты школ  за год </t>
  </si>
  <si>
    <t>111  год</t>
  </si>
  <si>
    <t>уголь</t>
  </si>
  <si>
    <t>эл/энергия год</t>
  </si>
  <si>
    <t>услуги связи год/152</t>
  </si>
  <si>
    <t>вода канализ</t>
  </si>
  <si>
    <t>Абайская средняя школа</t>
  </si>
  <si>
    <t>Айдабульская средняя школа</t>
  </si>
  <si>
    <t>Аккольская средняя школа</t>
  </si>
  <si>
    <t>Акадырская средняя школа</t>
  </si>
  <si>
    <t>Алексеевская средняя школа</t>
  </si>
  <si>
    <t>Еликтинская  средняя школа</t>
  </si>
  <si>
    <t>Бирлистыкская средняя школа</t>
  </si>
  <si>
    <t>Викторовская средняя школа</t>
  </si>
  <si>
    <t>Доломитовская средняя школа</t>
  </si>
  <si>
    <t>Еленовская средняя школа</t>
  </si>
  <si>
    <t>ЗСШ № 1</t>
  </si>
  <si>
    <t>ЗКСШ</t>
  </si>
  <si>
    <t>Зерендинская средняя школа № 2</t>
  </si>
  <si>
    <t>Игликская казахская средняя школа</t>
  </si>
  <si>
    <t>Исаковская средняя школа</t>
  </si>
  <si>
    <t>Оркенская  средняя школа</t>
  </si>
  <si>
    <t>Кызылсаянская средняя школа</t>
  </si>
  <si>
    <t>Кызылтанская средняя школа</t>
  </si>
  <si>
    <t>Молодожненская средняя школа</t>
  </si>
  <si>
    <t>Ортагашская основная школа</t>
  </si>
  <si>
    <t>Ортакская средняя школа</t>
  </si>
  <si>
    <t>Приреченская средняя школа</t>
  </si>
  <si>
    <t>Озенская средняя школа</t>
  </si>
  <si>
    <t>Садовская средняя  школа</t>
  </si>
  <si>
    <t>Сейфуллинская средняя школа</t>
  </si>
  <si>
    <t>Симферопольская средняя школа</t>
  </si>
  <si>
    <t>Троицкая средняя школа</t>
  </si>
  <si>
    <t>Чаглинская  СШ</t>
  </si>
  <si>
    <t>Азатская основная школа</t>
  </si>
  <si>
    <t>Айдарлинская основная школа</t>
  </si>
  <si>
    <t>Аканская основная школа</t>
  </si>
  <si>
    <t>Байтерекская средняя школа</t>
  </si>
  <si>
    <t>Баратайская основная школа</t>
  </si>
  <si>
    <t>Булакская начальная  школа</t>
  </si>
  <si>
    <t>Васильковская основная школа</t>
  </si>
  <si>
    <t>Гранитная основная школа</t>
  </si>
  <si>
    <t>Донгулагашская основная школа</t>
  </si>
  <si>
    <t>Жолдыбайская основная школа</t>
  </si>
  <si>
    <t>Жылымдинская основная школа</t>
  </si>
  <si>
    <t>Зареченская основная школа</t>
  </si>
  <si>
    <t>Карабулакская основная школа</t>
  </si>
  <si>
    <t>Карлыкольская основная школа</t>
  </si>
  <si>
    <t>Казахстанская начальная школа</t>
  </si>
  <si>
    <t>Кенеоткельская основная школа</t>
  </si>
  <si>
    <t>Коктерекская основная школа</t>
  </si>
  <si>
    <t>Костомаровская основная школа</t>
  </si>
  <si>
    <t>Краснокордонская основная школа</t>
  </si>
  <si>
    <t>Кызылегиская основная школа</t>
  </si>
  <si>
    <t>Малотюктинская основная школа</t>
  </si>
  <si>
    <t xml:space="preserve"> Ескенижалская основная школа</t>
  </si>
  <si>
    <t>Пухальская основная школа</t>
  </si>
  <si>
    <t>Уголковская основная школа</t>
  </si>
  <si>
    <t>Чаглинская основная школа</t>
  </si>
  <si>
    <t>Уялинская начальная школа</t>
  </si>
  <si>
    <t>Жанаульская начальная школа</t>
  </si>
  <si>
    <t>Ивановская начальная школа</t>
  </si>
  <si>
    <t>Павловская начальная школа</t>
  </si>
  <si>
    <t>Карагайская  начальная школа</t>
  </si>
  <si>
    <t>Караузекская начальная школа</t>
  </si>
  <si>
    <t>Карсакская начальная школа</t>
  </si>
  <si>
    <t>Красиловская начальная школа</t>
  </si>
  <si>
    <t>Вечерка</t>
  </si>
  <si>
    <t>ИТОГО:</t>
  </si>
  <si>
    <t>тыс.т.</t>
  </si>
  <si>
    <t xml:space="preserve">Руководитель </t>
  </si>
  <si>
    <t>Нурова Д.Ш.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</si>
</sst>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[$-419]General"/>
  </numFmts>
  <fonts count="2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ahoma"/>
      <family val="2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000000"/>
      <name val="Tahoma"/>
      <family val="2"/>
      <charset val="204"/>
    </font>
    <font>
      <b/>
      <sz val="12"/>
      <color rgb="FFFF0000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5" fontId="8" fillId="0" borderId="0" applyBorder="0" applyProtection="0"/>
  </cellStyleXfs>
  <cellXfs count="112">
    <xf numFmtId="0" fontId="0" fillId="0" borderId="0" xfId="0"/>
    <xf numFmtId="0" fontId="1" fillId="0" borderId="0" xfId="0" applyFont="1"/>
    <xf numFmtId="0" fontId="1" fillId="2" borderId="0" xfId="0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/>
    </xf>
    <xf numFmtId="3" fontId="0" fillId="2" borderId="0" xfId="0" applyNumberFormat="1" applyFill="1" applyAlignment="1">
      <alignment horizontal="center" vertical="center" wrapText="1"/>
    </xf>
    <xf numFmtId="14" fontId="3" fillId="2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49" fontId="0" fillId="2" borderId="0" xfId="0" applyNumberFormat="1" applyFill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3" fontId="5" fillId="2" borderId="3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3" fontId="5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3" fontId="5" fillId="2" borderId="6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center" vertical="center" wrapText="1"/>
    </xf>
    <xf numFmtId="165" fontId="9" fillId="2" borderId="6" xfId="1" applyFont="1" applyFill="1" applyBorder="1" applyAlignment="1">
      <alignment horizontal="center" vertical="center" wrapText="1"/>
    </xf>
    <xf numFmtId="165" fontId="10" fillId="2" borderId="8" xfId="1" applyFont="1" applyFill="1" applyBorder="1" applyAlignment="1">
      <alignment vertical="top" wrapText="1"/>
    </xf>
    <xf numFmtId="2" fontId="10" fillId="2" borderId="6" xfId="1" applyNumberFormat="1" applyFont="1" applyFill="1" applyBorder="1" applyAlignment="1">
      <alignment vertical="top" wrapText="1"/>
    </xf>
    <xf numFmtId="164" fontId="10" fillId="2" borderId="6" xfId="1" applyNumberFormat="1" applyFont="1" applyFill="1" applyBorder="1" applyAlignment="1">
      <alignment vertical="top" wrapText="1"/>
    </xf>
    <xf numFmtId="3" fontId="4" fillId="2" borderId="9" xfId="0" applyNumberFormat="1" applyFont="1" applyFill="1" applyBorder="1" applyAlignment="1">
      <alignment horizontal="center"/>
    </xf>
    <xf numFmtId="164" fontId="4" fillId="2" borderId="9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vertical="top" wrapText="1"/>
    </xf>
    <xf numFmtId="0" fontId="6" fillId="2" borderId="8" xfId="0" applyFont="1" applyFill="1" applyBorder="1" applyAlignment="1">
      <alignment vertical="top" wrapText="1"/>
    </xf>
    <xf numFmtId="0" fontId="0" fillId="2" borderId="0" xfId="0" applyFill="1"/>
    <xf numFmtId="3" fontId="0" fillId="2" borderId="0" xfId="0" applyNumberFormat="1" applyFill="1"/>
    <xf numFmtId="165" fontId="9" fillId="2" borderId="10" xfId="1" applyFont="1" applyFill="1" applyBorder="1" applyAlignment="1">
      <alignment horizontal="center" vertical="center" wrapText="1"/>
    </xf>
    <xf numFmtId="165" fontId="10" fillId="2" borderId="11" xfId="1" applyFont="1" applyFill="1" applyBorder="1" applyAlignment="1">
      <alignment vertical="top" wrapText="1"/>
    </xf>
    <xf numFmtId="164" fontId="4" fillId="2" borderId="6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165" fontId="9" fillId="2" borderId="12" xfId="1" applyFont="1" applyFill="1" applyBorder="1" applyAlignment="1">
      <alignment horizontal="center" vertical="center" wrapText="1"/>
    </xf>
    <xf numFmtId="165" fontId="10" fillId="2" borderId="13" xfId="1" applyFont="1" applyFill="1" applyBorder="1" applyAlignment="1">
      <alignment vertical="top" wrapText="1"/>
    </xf>
    <xf numFmtId="4" fontId="0" fillId="2" borderId="0" xfId="0" applyNumberFormat="1" applyFill="1"/>
    <xf numFmtId="164" fontId="10" fillId="2" borderId="6" xfId="1" applyNumberFormat="1" applyFont="1" applyFill="1" applyBorder="1" applyAlignment="1">
      <alignment vertical="center" wrapText="1"/>
    </xf>
    <xf numFmtId="3" fontId="4" fillId="2" borderId="9" xfId="0" applyNumberFormat="1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165" fontId="11" fillId="2" borderId="13" xfId="1" applyFont="1" applyFill="1" applyBorder="1" applyAlignment="1">
      <alignment vertical="top" wrapText="1"/>
    </xf>
    <xf numFmtId="164" fontId="11" fillId="2" borderId="6" xfId="1" applyNumberFormat="1" applyFont="1" applyFill="1" applyBorder="1" applyAlignment="1">
      <alignment vertical="top" wrapText="1"/>
    </xf>
    <xf numFmtId="3" fontId="12" fillId="2" borderId="9" xfId="0" applyNumberFormat="1" applyFont="1" applyFill="1" applyBorder="1" applyAlignment="1">
      <alignment horizontal="center"/>
    </xf>
    <xf numFmtId="164" fontId="12" fillId="2" borderId="6" xfId="0" applyNumberFormat="1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13" fillId="2" borderId="0" xfId="0" applyFont="1" applyFill="1"/>
    <xf numFmtId="3" fontId="4" fillId="2" borderId="6" xfId="0" applyNumberFormat="1" applyFont="1" applyFill="1" applyBorder="1" applyAlignment="1">
      <alignment horizontal="center"/>
    </xf>
    <xf numFmtId="165" fontId="10" fillId="2" borderId="13" xfId="1" applyFont="1" applyFill="1" applyBorder="1" applyAlignment="1"/>
    <xf numFmtId="164" fontId="10" fillId="2" borderId="6" xfId="1" applyNumberFormat="1" applyFont="1" applyFill="1" applyBorder="1" applyAlignment="1"/>
    <xf numFmtId="165" fontId="14" fillId="2" borderId="12" xfId="1" applyFont="1" applyFill="1" applyBorder="1" applyAlignment="1">
      <alignment horizontal="center" vertical="center" wrapText="1"/>
    </xf>
    <xf numFmtId="165" fontId="15" fillId="2" borderId="13" xfId="1" applyFont="1" applyFill="1" applyBorder="1" applyAlignment="1"/>
    <xf numFmtId="164" fontId="15" fillId="2" borderId="6" xfId="1" applyNumberFormat="1" applyFont="1" applyFill="1" applyBorder="1" applyAlignment="1"/>
    <xf numFmtId="3" fontId="16" fillId="2" borderId="6" xfId="0" applyNumberFormat="1" applyFont="1" applyFill="1" applyBorder="1" applyAlignment="1">
      <alignment horizontal="center"/>
    </xf>
    <xf numFmtId="164" fontId="16" fillId="2" borderId="6" xfId="0" applyNumberFormat="1" applyFont="1" applyFill="1" applyBorder="1" applyAlignment="1">
      <alignment horizontal="center"/>
    </xf>
    <xf numFmtId="0" fontId="17" fillId="2" borderId="0" xfId="0" applyFont="1" applyFill="1"/>
    <xf numFmtId="0" fontId="4" fillId="0" borderId="0" xfId="0" applyFont="1"/>
    <xf numFmtId="164" fontId="4" fillId="0" borderId="0" xfId="0" applyNumberFormat="1" applyFont="1"/>
    <xf numFmtId="3" fontId="4" fillId="2" borderId="0" xfId="0" applyNumberFormat="1" applyFont="1" applyFill="1" applyAlignment="1">
      <alignment horizontal="center"/>
    </xf>
    <xf numFmtId="3" fontId="18" fillId="2" borderId="0" xfId="0" applyNumberFormat="1" applyFont="1" applyFill="1" applyAlignment="1">
      <alignment horizontal="center"/>
    </xf>
    <xf numFmtId="3" fontId="18" fillId="3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3" fontId="4" fillId="2" borderId="0" xfId="0" applyNumberFormat="1" applyFont="1" applyFill="1" applyAlignment="1">
      <alignment horizontal="center" vertical="center" wrapText="1"/>
    </xf>
    <xf numFmtId="0" fontId="19" fillId="0" borderId="0" xfId="0" applyFont="1"/>
    <xf numFmtId="0" fontId="20" fillId="0" borderId="0" xfId="0" applyFont="1"/>
    <xf numFmtId="164" fontId="20" fillId="0" borderId="0" xfId="0" applyNumberFormat="1" applyFont="1"/>
    <xf numFmtId="3" fontId="20" fillId="2" borderId="0" xfId="0" applyNumberFormat="1" applyFont="1" applyFill="1" applyAlignment="1">
      <alignment horizontal="center"/>
    </xf>
    <xf numFmtId="3" fontId="4" fillId="3" borderId="0" xfId="0" applyNumberFormat="1" applyFont="1" applyFill="1" applyAlignment="1">
      <alignment horizontal="center"/>
    </xf>
    <xf numFmtId="164" fontId="19" fillId="0" borderId="0" xfId="0" applyNumberFormat="1" applyFont="1"/>
    <xf numFmtId="3" fontId="19" fillId="2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5" fillId="0" borderId="0" xfId="0" applyFont="1"/>
    <xf numFmtId="164" fontId="5" fillId="0" borderId="0" xfId="0" applyNumberFormat="1" applyFont="1"/>
    <xf numFmtId="3" fontId="5" fillId="2" borderId="0" xfId="0" applyNumberFormat="1" applyFont="1" applyFill="1" applyAlignment="1">
      <alignment horizontal="center"/>
    </xf>
    <xf numFmtId="164" fontId="0" fillId="0" borderId="0" xfId="0" applyNumberFormat="1"/>
    <xf numFmtId="3" fontId="0" fillId="2" borderId="0" xfId="0" applyNumberFormat="1" applyFill="1" applyAlignment="1">
      <alignment horizontal="center"/>
    </xf>
    <xf numFmtId="3" fontId="0" fillId="3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3" fontId="7" fillId="2" borderId="6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3" fontId="5" fillId="2" borderId="6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3" fontId="5" fillId="2" borderId="3" xfId="0" applyNumberFormat="1" applyFont="1" applyFill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 wrapText="1"/>
    </xf>
    <xf numFmtId="3" fontId="5" fillId="2" borderId="0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2">
    <cellStyle name="Excel Built-in Normal" xfId="1" xr:uid="{00000000-0005-0000-0000-000000000000}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ilimBook/Desktop/&#1054;&#1090;&#1082;&#1088;&#1099;&#1090;&#1099;&#1077;%20&#1073;&#1102;&#1076;&#1078;&#1077;&#1090;&#1099;%202022/&#1040;&#1040;&#1040;1.01.%20&#1058;&#1072;&#1088;&#1080;&#1092;&#1080;&#1082;&#1072;&#1094;&#1080;&#1103;%20%20%202021&#1075;&#1086;&#1076;/&#1064;&#1050;&#1054;&#1051;&#1067;%20&#1064;&#1058;&#1040;&#1058;&#1053;&#1054;&#1045;%20%20&#1085;&#1072;%201.01.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ilimBook/Desktop/&#1048;&#1089;&#1087;&#1088;&#1072;&#1074;&#1083;&#1077;&#1085;%2001.09.%20%2028.06.2022&#1075;%20&#1058;&#1040;&#1056;&#1048;&#1060;&#1048;&#1050;&#1040;&#1062;/&#1064;&#1058;&#1040;&#1058;&#1053;&#1054;&#1045;%20&#1096;&#1082;&#1086;&#1083;&#1099;%20%20&#1089;%20&#1082;&#1086;&#1095;&#1077;&#1075;&#1072;&#1088;&#1072;&#1084;&#1080;%20(&#1040;&#1074;&#1090;&#1086;&#1089;&#1086;&#1093;&#1088;&#1072;&#1085;&#1077;&#1085;&#1085;&#1099;&#1081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ilimBook/Desktop/01.01.2022&#1075;%20&#1058;&#1040;&#1056;&#1048;&#1060;&#1048;&#1050;&#1040;&#1062;&#1048;&#1071;/&#1064;&#1058;&#1040;&#1058;&#1053;&#1054;&#1045;%20&#1096;&#1082;&#1086;&#1083;&#109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бай"/>
      <sheetName val="Айдабул 29.01"/>
      <sheetName val="айдаб"/>
      <sheetName val="Акколь"/>
      <sheetName val="Аккадыр"/>
      <sheetName val="26.01 Алнксеев"/>
      <sheetName val="Алексеевская"/>
      <sheetName val="Викторовская"/>
      <sheetName val="Березняк 26.01"/>
      <sheetName val="Березняковка"/>
      <sheetName val="Бирлестык"/>
      <sheetName val="Еленовка"/>
      <sheetName val="Доломитово"/>
      <sheetName val=" ЗСШ № 26.01"/>
      <sheetName val="ЗСШ 1"/>
      <sheetName val="ЗКСШ 26.01"/>
      <sheetName val="ЗКСШ"/>
      <sheetName val="ЗСШ 2"/>
      <sheetName val="Исаковка"/>
      <sheetName val="Иглик"/>
      <sheetName val="К-тан 26.01"/>
      <sheetName val="Кызылтан"/>
      <sheetName val="Кызылсая"/>
      <sheetName val="Троицк"/>
      <sheetName val="Молодеж"/>
      <sheetName val="Ортагаш"/>
      <sheetName val="Раздольное"/>
      <sheetName val="26.01 Приречн"/>
      <sheetName val="Приречное"/>
      <sheetName val="ортак"/>
      <sheetName val="Сейфул"/>
      <sheetName val="Куропаткино"/>
      <sheetName val="Садовое"/>
      <sheetName val="Чагли СШ"/>
      <sheetName val="26.01 Симферополь"/>
      <sheetName val="Симферополь"/>
      <sheetName val="1.03 Азат"/>
      <sheetName val="Азат"/>
      <sheetName val="Айдарлы"/>
      <sheetName val="Акан"/>
      <sheetName val="Барат"/>
      <sheetName val="Байтерек"/>
      <sheetName val="булак нш"/>
      <sheetName val="Гранит"/>
      <sheetName val="Зареч"/>
      <sheetName val="Донг"/>
      <sheetName val="Жолд"/>
      <sheetName val="Жылым"/>
      <sheetName val="Караб"/>
      <sheetName val="Казахстан"/>
      <sheetName val="Кр.Кордон"/>
      <sheetName val="26.01 Карлык"/>
      <sheetName val="Карлык"/>
      <sheetName val="Кост"/>
      <sheetName val="Кошкарбай"/>
      <sheetName val="Чаглинская ОШ"/>
      <sheetName val="Кенеткуль"/>
      <sheetName val="26.01 Коктерек"/>
      <sheetName val="Коктер"/>
      <sheetName val="К-егис"/>
      <sheetName val="Васильковка"/>
      <sheetName val="Мало-тюкты"/>
      <sheetName val="Первом"/>
      <sheetName val="26.01 Пухальск"/>
      <sheetName val="Пухальск"/>
      <sheetName val="Красиловка"/>
      <sheetName val="Богенб"/>
      <sheetName val="Уялы"/>
      <sheetName val="карсак"/>
      <sheetName val="караузек"/>
      <sheetName val="ивановская"/>
      <sheetName val="жанаул"/>
      <sheetName val="павл"/>
      <sheetName val="уголки"/>
      <sheetName val="карагай"/>
      <sheetName val="Свод "/>
      <sheetName val="разница"/>
      <sheetName val="свод в разрез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>
        <row r="6">
          <cell r="J6">
            <v>12873168.007379351</v>
          </cell>
        </row>
        <row r="7">
          <cell r="J7">
            <v>12013720.855255393</v>
          </cell>
        </row>
        <row r="8">
          <cell r="J8">
            <v>8629271.2720314339</v>
          </cell>
        </row>
        <row r="9">
          <cell r="J9">
            <v>7625100.2980835158</v>
          </cell>
        </row>
        <row r="11">
          <cell r="J11">
            <v>9385117.6688126847</v>
          </cell>
        </row>
        <row r="12">
          <cell r="J12">
            <v>7425181.3609999996</v>
          </cell>
        </row>
        <row r="13">
          <cell r="J13">
            <v>13746179.402885601</v>
          </cell>
        </row>
        <row r="15">
          <cell r="J15">
            <v>7837638.0911145825</v>
          </cell>
        </row>
        <row r="17">
          <cell r="J17">
            <v>15896303.081448099</v>
          </cell>
        </row>
        <row r="19">
          <cell r="J19">
            <v>7732127.8151980983</v>
          </cell>
        </row>
        <row r="20">
          <cell r="J20">
            <v>5306275.8012449741</v>
          </cell>
        </row>
        <row r="21">
          <cell r="J21">
            <v>7141379.7636512872</v>
          </cell>
        </row>
        <row r="22">
          <cell r="J22">
            <v>6462736.9432605999</v>
          </cell>
        </row>
        <row r="23">
          <cell r="J23">
            <v>14444194.371994976</v>
          </cell>
        </row>
        <row r="24">
          <cell r="J24">
            <v>9823182.4827918485</v>
          </cell>
        </row>
        <row r="25">
          <cell r="J25">
            <v>6848269.5907918485</v>
          </cell>
        </row>
        <row r="26">
          <cell r="J26">
            <v>4381301.3616408091</v>
          </cell>
        </row>
        <row r="27">
          <cell r="J27">
            <v>8205632.5673637241</v>
          </cell>
        </row>
        <row r="28">
          <cell r="J28">
            <v>9770760.7949533071</v>
          </cell>
        </row>
        <row r="29">
          <cell r="J29">
            <v>10489088.921817891</v>
          </cell>
        </row>
        <row r="30">
          <cell r="J30">
            <v>6201442.2744585164</v>
          </cell>
        </row>
        <row r="31">
          <cell r="J31">
            <v>7591403.3973699752</v>
          </cell>
        </row>
        <row r="32">
          <cell r="J32">
            <v>6678490.0416564327</v>
          </cell>
        </row>
        <row r="34">
          <cell r="J34">
            <v>6468239.5284918509</v>
          </cell>
        </row>
        <row r="35">
          <cell r="J35">
            <v>3807968.9260522663</v>
          </cell>
        </row>
        <row r="36">
          <cell r="J36">
            <v>4405815.0499579459</v>
          </cell>
        </row>
        <row r="37">
          <cell r="J37">
            <v>750940.86783294729</v>
          </cell>
        </row>
        <row r="38">
          <cell r="J38">
            <v>4116466.6800585166</v>
          </cell>
        </row>
        <row r="39">
          <cell r="J39">
            <v>7587091.2818296626</v>
          </cell>
        </row>
        <row r="40">
          <cell r="J40">
            <v>4508878.2471876815</v>
          </cell>
        </row>
        <row r="41">
          <cell r="J41">
            <v>8241468.3737085164</v>
          </cell>
        </row>
        <row r="42">
          <cell r="J42">
            <v>6425079.5290933633</v>
          </cell>
        </row>
        <row r="43">
          <cell r="J43">
            <v>3725833.7278121137</v>
          </cell>
        </row>
        <row r="44">
          <cell r="J44">
            <v>5387875.1330599748</v>
          </cell>
        </row>
        <row r="45">
          <cell r="J45">
            <v>3701828.7106355992</v>
          </cell>
        </row>
        <row r="46">
          <cell r="J46">
            <v>4431680.345279349</v>
          </cell>
        </row>
        <row r="47">
          <cell r="J47">
            <v>970772.16614128044</v>
          </cell>
        </row>
        <row r="48">
          <cell r="J48">
            <v>3733460.5312137241</v>
          </cell>
        </row>
        <row r="50">
          <cell r="J50">
            <v>3114140.2739293016</v>
          </cell>
        </row>
        <row r="51">
          <cell r="J51">
            <v>5683780.2916720584</v>
          </cell>
        </row>
        <row r="52">
          <cell r="J52">
            <v>3830868.4139168495</v>
          </cell>
        </row>
        <row r="53">
          <cell r="J53">
            <v>3357714.7371766972</v>
          </cell>
        </row>
        <row r="54">
          <cell r="J54">
            <v>4199139.173606473</v>
          </cell>
        </row>
        <row r="55">
          <cell r="J55">
            <v>4295933.2007964896</v>
          </cell>
        </row>
        <row r="56">
          <cell r="J56">
            <v>3834752.3088121144</v>
          </cell>
        </row>
        <row r="57">
          <cell r="J57">
            <v>7420792.3418682674</v>
          </cell>
        </row>
        <row r="58">
          <cell r="J58">
            <v>3217411.9115719004</v>
          </cell>
        </row>
        <row r="59">
          <cell r="J59">
            <v>8821575.2963335179</v>
          </cell>
        </row>
        <row r="60">
          <cell r="J60">
            <v>1565619.1166996141</v>
          </cell>
        </row>
        <row r="61">
          <cell r="J61">
            <v>1148854.4637297257</v>
          </cell>
        </row>
        <row r="62">
          <cell r="J62">
            <v>1161630.3581651424</v>
          </cell>
        </row>
        <row r="63">
          <cell r="J63">
            <v>1032842.529894309</v>
          </cell>
        </row>
        <row r="64">
          <cell r="J64">
            <v>869213.7286037805</v>
          </cell>
        </row>
        <row r="65">
          <cell r="J65">
            <v>1154810.2987829472</v>
          </cell>
        </row>
        <row r="67">
          <cell r="J67">
            <v>1292308.1337484759</v>
          </cell>
        </row>
        <row r="68">
          <cell r="J68">
            <v>1052652.9652704471</v>
          </cell>
        </row>
        <row r="69">
          <cell r="J69">
            <v>4058489.9515520833</v>
          </cell>
        </row>
      </sheetData>
      <sheetData sheetId="76" refreshError="1"/>
      <sheetData sheetId="7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йдаб"/>
      <sheetName val="Абай"/>
      <sheetName val="Акколь"/>
      <sheetName val="Аккадыр"/>
      <sheetName val="Алексеевка"/>
      <sheetName val="Викторовская"/>
      <sheetName val="Еликты"/>
      <sheetName val="Бирлестык"/>
      <sheetName val="Еленовка"/>
      <sheetName val="Доломитово"/>
      <sheetName val="ЗСШ №1"/>
      <sheetName val="ЗКСШ"/>
      <sheetName val="ЗСШ №2"/>
      <sheetName val="Исаковка"/>
      <sheetName val="Иглик"/>
      <sheetName val="К-тан "/>
      <sheetName val="Кызылсая"/>
      <sheetName val="Троицк"/>
      <sheetName val="Молодеж"/>
      <sheetName val="ортагаш"/>
      <sheetName val="озен"/>
      <sheetName val="Приречное"/>
      <sheetName val="01.11 Приречное "/>
      <sheetName val="ортак"/>
      <sheetName val="Сейфул"/>
      <sheetName val="Оркен"/>
      <sheetName val="Садовое"/>
      <sheetName val="Чаглинка СШ"/>
      <sheetName val="Азат"/>
      <sheetName val="Симфероп"/>
      <sheetName val="Айдарлы"/>
      <sheetName val="Акан"/>
      <sheetName val="Барат"/>
      <sheetName val="Байтерек"/>
      <sheetName val="булак нш"/>
      <sheetName val="Гранит"/>
      <sheetName val="Зареч"/>
      <sheetName val="Донг"/>
      <sheetName val="Жолд"/>
      <sheetName val="Жылым"/>
      <sheetName val="канайби"/>
      <sheetName val="Казахстан"/>
      <sheetName val="Кр.Кордон"/>
      <sheetName val=" Карлык"/>
      <sheetName val="Кост"/>
      <sheetName val="Кошкарбай"/>
      <sheetName val="Чаглинская ОШ"/>
      <sheetName val="Кенеткуль"/>
      <sheetName val="Коктерек"/>
      <sheetName val="К-егис"/>
      <sheetName val="Васильковка"/>
      <sheetName val="Мало-тюкты"/>
      <sheetName val="Ескенижал"/>
      <sheetName val="Малика Габд"/>
      <sheetName val="Красиловка"/>
      <sheetName val="Богенб"/>
      <sheetName val="Уялы"/>
      <sheetName val="карсак"/>
      <sheetName val="караузек"/>
      <sheetName val="ивановская"/>
      <sheetName val="жанаул"/>
      <sheetName val="павл"/>
      <sheetName val="уголки"/>
      <sheetName val="карагай"/>
      <sheetName val="Свод "/>
      <sheetName val="сторожа "/>
      <sheetName val="свод по разнице без повышения"/>
      <sheetName val="водители"/>
      <sheetName val="Инклюз"/>
      <sheetName val="кочегар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>
        <row r="7">
          <cell r="L7">
            <v>134930.70558660934</v>
          </cell>
        </row>
        <row r="8">
          <cell r="L8">
            <v>144636.8984295702</v>
          </cell>
        </row>
        <row r="9">
          <cell r="L9">
            <v>122374.52304079995</v>
          </cell>
        </row>
        <row r="10">
          <cell r="L10">
            <v>129883.98715850146</v>
          </cell>
        </row>
        <row r="12">
          <cell r="L12">
            <v>131877.00565505464</v>
          </cell>
        </row>
        <row r="13">
          <cell r="L13">
            <v>115112.33334150539</v>
          </cell>
        </row>
        <row r="14">
          <cell r="L14">
            <v>204302.37374672154</v>
          </cell>
        </row>
        <row r="16">
          <cell r="L16">
            <v>118209.92517573354</v>
          </cell>
        </row>
        <row r="17">
          <cell r="L17">
            <v>371889.87049012852</v>
          </cell>
        </row>
        <row r="18">
          <cell r="L18">
            <v>212612.20579108124</v>
          </cell>
        </row>
        <row r="20">
          <cell r="L20">
            <v>102590.66944293401</v>
          </cell>
        </row>
        <row r="21">
          <cell r="L21">
            <v>78774.423488062777</v>
          </cell>
        </row>
        <row r="22">
          <cell r="L22">
            <v>97080.230010927902</v>
          </cell>
        </row>
        <row r="23">
          <cell r="L23">
            <v>78953.741089035364</v>
          </cell>
        </row>
        <row r="24">
          <cell r="L24">
            <v>201350.53049640116</v>
          </cell>
        </row>
        <row r="25">
          <cell r="L25">
            <v>131325.98190445904</v>
          </cell>
        </row>
        <row r="26">
          <cell r="L26">
            <v>103620.02315247644</v>
          </cell>
        </row>
        <row r="27">
          <cell r="L27">
            <v>61199.753138395405</v>
          </cell>
        </row>
        <row r="28">
          <cell r="L28">
            <v>112006.41062937664</v>
          </cell>
        </row>
        <row r="29">
          <cell r="L29">
            <v>132509.4816134712</v>
          </cell>
        </row>
        <row r="30">
          <cell r="L30">
            <v>158343.25173326652</v>
          </cell>
        </row>
        <row r="31">
          <cell r="L31">
            <v>61443.243206870888</v>
          </cell>
        </row>
        <row r="32">
          <cell r="L32">
            <v>71523.453256565903</v>
          </cell>
        </row>
        <row r="33">
          <cell r="L33">
            <v>110128.60075160125</v>
          </cell>
        </row>
        <row r="34">
          <cell r="L34">
            <v>225739.17497940548</v>
          </cell>
        </row>
        <row r="35">
          <cell r="L35">
            <v>97715.268433618243</v>
          </cell>
        </row>
        <row r="36">
          <cell r="L36">
            <v>59132.553419621523</v>
          </cell>
        </row>
        <row r="38">
          <cell r="L38">
            <v>13640.958438604292</v>
          </cell>
        </row>
        <row r="39">
          <cell r="L39">
            <v>63634.489902140151</v>
          </cell>
        </row>
        <row r="40">
          <cell r="L40">
            <v>111160.32569485056</v>
          </cell>
        </row>
        <row r="41">
          <cell r="L41">
            <v>62645.580574322419</v>
          </cell>
        </row>
        <row r="42">
          <cell r="L42">
            <v>131826.82320282992</v>
          </cell>
        </row>
        <row r="43">
          <cell r="L43">
            <v>91342.067517271324</v>
          </cell>
        </row>
        <row r="44">
          <cell r="L44">
            <v>57958.894338602637</v>
          </cell>
        </row>
        <row r="45">
          <cell r="L45">
            <v>78413.464372047587</v>
          </cell>
        </row>
        <row r="46">
          <cell r="L46">
            <v>57152.917330953685</v>
          </cell>
        </row>
        <row r="47">
          <cell r="L47">
            <v>70390.964825661053</v>
          </cell>
        </row>
        <row r="49">
          <cell r="L49">
            <v>56226.267654955016</v>
          </cell>
        </row>
        <row r="51">
          <cell r="L51">
            <v>38409.098389205159</v>
          </cell>
        </row>
        <row r="52">
          <cell r="L52">
            <v>97677.201765257196</v>
          </cell>
        </row>
        <row r="53">
          <cell r="L53">
            <v>46258.675314073058</v>
          </cell>
        </row>
        <row r="54">
          <cell r="L54">
            <v>58079.098433554216</v>
          </cell>
        </row>
        <row r="55">
          <cell r="L55">
            <v>44254.148910295233</v>
          </cell>
        </row>
        <row r="56">
          <cell r="L56">
            <v>51011.745264241021</v>
          </cell>
        </row>
        <row r="57">
          <cell r="L57">
            <v>86034.075405351032</v>
          </cell>
        </row>
        <row r="58">
          <cell r="L58">
            <v>100446.05755700561</v>
          </cell>
        </row>
        <row r="59">
          <cell r="L59">
            <v>41406.58352094041</v>
          </cell>
        </row>
        <row r="60">
          <cell r="L60">
            <v>139117.7462395867</v>
          </cell>
        </row>
        <row r="61">
          <cell r="L61">
            <v>18784.413722239293</v>
          </cell>
        </row>
        <row r="62">
          <cell r="L62">
            <v>16336.875497065854</v>
          </cell>
        </row>
        <row r="63">
          <cell r="L63">
            <v>21617.040573203842</v>
          </cell>
        </row>
        <row r="64">
          <cell r="L64">
            <v>15714.533437573669</v>
          </cell>
        </row>
        <row r="65">
          <cell r="L65">
            <v>18157.453741406789</v>
          </cell>
        </row>
        <row r="66">
          <cell r="L66">
            <v>19985.664615073671</v>
          </cell>
        </row>
        <row r="67">
          <cell r="L67">
            <v>14692.205616541105</v>
          </cell>
        </row>
        <row r="69">
          <cell r="L69">
            <v>13311.23260218804</v>
          </cell>
        </row>
        <row r="70">
          <cell r="L70">
            <v>10099.042799999999</v>
          </cell>
        </row>
        <row r="71">
          <cell r="L71">
            <v>74901.713811353125</v>
          </cell>
        </row>
      </sheetData>
      <sheetData sheetId="65"/>
      <sheetData sheetId="66"/>
      <sheetData sheetId="67"/>
      <sheetData sheetId="68"/>
      <sheetData sheetId="6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бай"/>
      <sheetName val="Айдаб"/>
      <sheetName val="Акколь"/>
      <sheetName val="Аккадыр"/>
      <sheetName val="Алексеевка"/>
      <sheetName val="Викторовская"/>
      <sheetName val="Березняковка"/>
      <sheetName val="Бирлестык"/>
      <sheetName val="Еленовка"/>
      <sheetName val="Доломитово"/>
      <sheetName val="01.01.2022 ЗСШ №1"/>
      <sheetName val="01.01.ЗКСШ"/>
      <sheetName val="01.01ЗСШ №2"/>
      <sheetName val="Исаковка"/>
      <sheetName val="Иглик"/>
      <sheetName val="К-тан "/>
      <sheetName val="Кызылсая"/>
      <sheetName val="Троицк"/>
      <sheetName val="Молодеж"/>
      <sheetName val="ортагаш"/>
      <sheetName val="озен"/>
      <sheetName val="Приречное"/>
      <sheetName val="ортак"/>
      <sheetName val="Сейфул"/>
      <sheetName val="оркен"/>
      <sheetName val="Садовое"/>
      <sheetName val="01.01 Чаглинс СШ"/>
      <sheetName val="Симфероп"/>
      <sheetName val="Азат"/>
      <sheetName val="Айдарлы"/>
      <sheetName val="Акан"/>
      <sheetName val="Барат"/>
      <sheetName val="Байтерек"/>
      <sheetName val="булак нш"/>
      <sheetName val="Гранит"/>
      <sheetName val="Зареч"/>
      <sheetName val="Донг"/>
      <sheetName val="Жолд"/>
      <sheetName val="Жылым"/>
      <sheetName val="Караб"/>
      <sheetName val="Казахстан"/>
      <sheetName val="Кр.Кордон"/>
      <sheetName val=" Карлык"/>
      <sheetName val="Кост"/>
      <sheetName val="Кошкарбай"/>
      <sheetName val="Чаглинская ОШ"/>
      <sheetName val="Кенеткуль"/>
      <sheetName val="Коктерек"/>
      <sheetName val="К-егис"/>
      <sheetName val="Васильковка"/>
      <sheetName val="Мало-тюкты"/>
      <sheetName val="Первом"/>
      <sheetName val="5.04 Пухальска"/>
      <sheetName val="Пухальск"/>
      <sheetName val="Красиловка"/>
      <sheetName val="Богенб"/>
      <sheetName val="Уялы"/>
      <sheetName val="карсак"/>
      <sheetName val="караузек"/>
      <sheetName val="ивановская"/>
      <sheetName val="жанаул"/>
      <sheetName val="павл"/>
      <sheetName val="уголки"/>
      <sheetName val="карагай"/>
      <sheetName val="Свод "/>
      <sheetName val="сторожа "/>
      <sheetName val="свод по разнице без повышения"/>
      <sheetName val="водители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>
        <row r="7">
          <cell r="L7">
            <v>197535.04500307923</v>
          </cell>
        </row>
        <row r="11">
          <cell r="L11">
            <v>225344.95636997724</v>
          </cell>
        </row>
        <row r="19">
          <cell r="L19">
            <v>156450.02320219498</v>
          </cell>
        </row>
        <row r="37">
          <cell r="L37">
            <v>54950.407338102421</v>
          </cell>
        </row>
      </sheetData>
      <sheetData sheetId="65"/>
      <sheetData sheetId="66"/>
      <sheetData sheetId="67"/>
      <sheetData sheetId="6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1"/>
  <sheetViews>
    <sheetView tabSelected="1" workbookViewId="0">
      <selection activeCell="R82" sqref="R82"/>
    </sheetView>
  </sheetViews>
  <sheetFormatPr defaultRowHeight="15" x14ac:dyDescent="0.25"/>
  <cols>
    <col min="1" max="1" width="4.5703125" customWidth="1"/>
    <col min="2" max="2" width="34.42578125" customWidth="1"/>
    <col min="3" max="3" width="15.7109375" style="84" hidden="1" customWidth="1"/>
    <col min="4" max="4" width="12.7109375" style="84" hidden="1" customWidth="1"/>
    <col min="5" max="5" width="10.5703125" style="84" hidden="1" customWidth="1"/>
    <col min="6" max="6" width="11.42578125" style="84" hidden="1" customWidth="1"/>
    <col min="7" max="7" width="20.5703125" style="85" customWidth="1"/>
    <col min="8" max="8" width="13.7109375" style="85" customWidth="1"/>
    <col min="9" max="9" width="13.140625" style="85" customWidth="1"/>
    <col min="10" max="11" width="14.42578125" style="85" customWidth="1"/>
    <col min="12" max="12" width="18.42578125" style="85" customWidth="1"/>
    <col min="13" max="13" width="12.140625" style="88" customWidth="1"/>
    <col min="14" max="15" width="12.28515625" style="87" customWidth="1"/>
    <col min="16" max="16" width="12.5703125" style="87" customWidth="1"/>
    <col min="17" max="17" width="8.7109375" style="87" customWidth="1"/>
    <col min="18" max="19" width="10.7109375" style="87" customWidth="1"/>
    <col min="20" max="20" width="17.85546875" style="5" customWidth="1"/>
    <col min="23" max="23" width="17.42578125" customWidth="1"/>
  </cols>
  <sheetData>
    <row r="1" spans="1:23" ht="20.25" x14ac:dyDescent="0.3">
      <c r="A1" s="1"/>
      <c r="B1" s="99" t="s">
        <v>0</v>
      </c>
      <c r="C1" s="99"/>
      <c r="D1" s="99"/>
      <c r="E1" s="99"/>
      <c r="F1" s="99"/>
      <c r="G1" s="99"/>
      <c r="H1" s="99"/>
      <c r="I1" s="99"/>
      <c r="J1" s="99"/>
      <c r="K1" s="2"/>
      <c r="L1" s="3"/>
      <c r="M1" s="4"/>
      <c r="N1" s="2"/>
      <c r="O1" s="2"/>
      <c r="P1" s="2"/>
      <c r="Q1" s="2"/>
      <c r="R1" s="2"/>
      <c r="S1" s="2"/>
    </row>
    <row r="2" spans="1:23" x14ac:dyDescent="0.25"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6">
        <v>44562</v>
      </c>
      <c r="Q2" s="7"/>
      <c r="R2" s="7"/>
      <c r="S2" s="7"/>
      <c r="T2" s="8"/>
    </row>
    <row r="3" spans="1:23" ht="15.75" x14ac:dyDescent="0.25">
      <c r="A3" s="9" t="s">
        <v>1</v>
      </c>
      <c r="B3" s="10" t="s">
        <v>2</v>
      </c>
      <c r="C3" s="11"/>
      <c r="D3" s="11"/>
      <c r="E3" s="11"/>
      <c r="F3" s="11"/>
      <c r="G3" s="12" t="s">
        <v>3</v>
      </c>
      <c r="H3" s="101" t="s">
        <v>4</v>
      </c>
      <c r="I3" s="102"/>
      <c r="J3" s="103"/>
      <c r="K3" s="102" t="s">
        <v>5</v>
      </c>
      <c r="L3" s="106" t="s">
        <v>6</v>
      </c>
      <c r="M3" s="107"/>
      <c r="N3" s="107"/>
      <c r="O3" s="107"/>
      <c r="P3" s="108"/>
      <c r="Q3" s="109" t="s">
        <v>7</v>
      </c>
      <c r="R3" s="90" t="s">
        <v>8</v>
      </c>
      <c r="S3" s="90" t="s">
        <v>9</v>
      </c>
      <c r="T3" s="13" t="s">
        <v>10</v>
      </c>
    </row>
    <row r="4" spans="1:23" ht="15.75" x14ac:dyDescent="0.25">
      <c r="A4" s="14"/>
      <c r="B4" s="93"/>
      <c r="C4" s="93"/>
      <c r="D4" s="93"/>
      <c r="E4" s="93"/>
      <c r="F4" s="93"/>
      <c r="G4" s="93"/>
      <c r="H4" s="93"/>
      <c r="I4" s="93"/>
      <c r="J4" s="15"/>
      <c r="K4" s="104"/>
      <c r="L4" s="16"/>
      <c r="M4" s="17"/>
      <c r="N4" s="16"/>
      <c r="O4" s="16"/>
      <c r="P4" s="16"/>
      <c r="Q4" s="110"/>
      <c r="R4" s="91"/>
      <c r="S4" s="91"/>
      <c r="T4" s="13"/>
    </row>
    <row r="5" spans="1:23" ht="15.75" x14ac:dyDescent="0.25">
      <c r="A5" s="14"/>
      <c r="B5" s="18"/>
      <c r="C5" s="19"/>
      <c r="D5" s="19"/>
      <c r="E5" s="19"/>
      <c r="F5" s="19"/>
      <c r="G5" s="15"/>
      <c r="H5" s="15"/>
      <c r="I5" s="15"/>
      <c r="J5" s="15"/>
      <c r="K5" s="104"/>
      <c r="L5" s="16"/>
      <c r="M5" s="17"/>
      <c r="N5" s="16"/>
      <c r="O5" s="16"/>
      <c r="P5" s="16"/>
      <c r="Q5" s="110"/>
      <c r="R5" s="91"/>
      <c r="S5" s="91"/>
      <c r="T5" s="13"/>
    </row>
    <row r="6" spans="1:23" ht="15.75" x14ac:dyDescent="0.25">
      <c r="A6" s="20"/>
      <c r="B6" s="21"/>
      <c r="C6" s="22"/>
      <c r="D6" s="94" t="s">
        <v>11</v>
      </c>
      <c r="E6" s="94"/>
      <c r="F6" s="94"/>
      <c r="G6" s="23" t="s">
        <v>12</v>
      </c>
      <c r="H6" s="95" t="s">
        <v>13</v>
      </c>
      <c r="I6" s="95"/>
      <c r="J6" s="95"/>
      <c r="K6" s="104"/>
      <c r="L6" s="96" t="s">
        <v>14</v>
      </c>
      <c r="M6" s="96"/>
      <c r="N6" s="96"/>
      <c r="O6" s="96"/>
      <c r="P6" s="97" t="s">
        <v>15</v>
      </c>
      <c r="Q6" s="110"/>
      <c r="R6" s="91"/>
      <c r="S6" s="91"/>
      <c r="T6" s="89" t="s">
        <v>16</v>
      </c>
    </row>
    <row r="7" spans="1:23" ht="47.25" x14ac:dyDescent="0.25">
      <c r="A7" s="20"/>
      <c r="B7" s="21"/>
      <c r="C7" s="22">
        <v>111</v>
      </c>
      <c r="D7" s="22">
        <v>121</v>
      </c>
      <c r="E7" s="22">
        <v>122</v>
      </c>
      <c r="F7" s="22">
        <v>124</v>
      </c>
      <c r="G7" s="23" t="s">
        <v>17</v>
      </c>
      <c r="H7" s="23">
        <v>121</v>
      </c>
      <c r="I7" s="23">
        <v>122</v>
      </c>
      <c r="J7" s="23">
        <v>124</v>
      </c>
      <c r="K7" s="105"/>
      <c r="L7" s="23" t="s">
        <v>18</v>
      </c>
      <c r="M7" s="24" t="s">
        <v>19</v>
      </c>
      <c r="N7" s="25" t="s">
        <v>20</v>
      </c>
      <c r="O7" s="25" t="s">
        <v>21</v>
      </c>
      <c r="P7" s="98"/>
      <c r="Q7" s="111"/>
      <c r="R7" s="92"/>
      <c r="S7" s="92"/>
      <c r="T7" s="89"/>
    </row>
    <row r="8" spans="1:23" s="36" customFormat="1" ht="15.75" hidden="1" x14ac:dyDescent="0.25">
      <c r="A8" s="26">
        <v>1</v>
      </c>
      <c r="B8" s="27" t="s">
        <v>22</v>
      </c>
      <c r="C8" s="28">
        <f>'[1]Свод '!$J$6/1000</f>
        <v>12873.16800737935</v>
      </c>
      <c r="D8" s="29">
        <f>(C8-C8*10%)*6%</f>
        <v>695.15107239848487</v>
      </c>
      <c r="E8" s="29">
        <f>(C8-C8*10%)*3.5%</f>
        <v>405.50479223244957</v>
      </c>
      <c r="F8" s="29">
        <f>C8*2%</f>
        <v>257.46336014758703</v>
      </c>
      <c r="G8" s="30">
        <f>'[2]Свод '!$L$7</f>
        <v>134930.70558660934</v>
      </c>
      <c r="H8" s="30">
        <f>(G8-G8*10%)*6%</f>
        <v>7286.2581016769036</v>
      </c>
      <c r="I8" s="30">
        <f>(G8-G8*10%)*3.5%</f>
        <v>4250.3172259781941</v>
      </c>
      <c r="J8" s="30">
        <f>G8*2%</f>
        <v>2698.6141117321868</v>
      </c>
      <c r="K8" s="30">
        <f>G8+H8+I8+J8</f>
        <v>149165.89502599664</v>
      </c>
      <c r="L8" s="31">
        <v>1978</v>
      </c>
      <c r="M8" s="32">
        <v>553.9</v>
      </c>
      <c r="N8" s="32">
        <v>424.7</v>
      </c>
      <c r="O8" s="32">
        <v>480</v>
      </c>
      <c r="P8" s="33"/>
      <c r="Q8" s="34"/>
      <c r="R8" s="35"/>
      <c r="S8" s="35"/>
      <c r="T8" s="13">
        <f>K8+L8+M8+N8+O8+Q8+P8+R8+S8</f>
        <v>152602.49502599664</v>
      </c>
      <c r="W8" s="37"/>
    </row>
    <row r="9" spans="1:23" s="36" customFormat="1" ht="15.75" hidden="1" x14ac:dyDescent="0.25">
      <c r="A9" s="38">
        <v>2</v>
      </c>
      <c r="B9" s="39" t="s">
        <v>23</v>
      </c>
      <c r="C9" s="29">
        <f>'[1]Свод '!$J$7/1000</f>
        <v>12013.720855255393</v>
      </c>
      <c r="D9" s="29">
        <f t="shared" ref="D9:D72" si="0">(C9-C9*10%)*6%</f>
        <v>648.7409261837912</v>
      </c>
      <c r="E9" s="29">
        <f t="shared" ref="E9:E72" si="1">(C9-C9*10%)*3.5%</f>
        <v>378.43220694054492</v>
      </c>
      <c r="F9" s="29">
        <f t="shared" ref="F9:F72" si="2">C9*2%</f>
        <v>240.27441710510786</v>
      </c>
      <c r="G9" s="30">
        <f>'[2]Свод '!$L$8</f>
        <v>144636.8984295702</v>
      </c>
      <c r="H9" s="30">
        <f t="shared" ref="H9:H70" si="3">(G9-G9*10%)*6%</f>
        <v>7810.3925151967906</v>
      </c>
      <c r="I9" s="30">
        <f t="shared" ref="I9:I70" si="4">(G9-G9*10%)*3.5%</f>
        <v>4556.0623005314619</v>
      </c>
      <c r="J9" s="30">
        <f t="shared" ref="J9:J72" si="5">G9*2%</f>
        <v>2892.7379685914038</v>
      </c>
      <c r="K9" s="30">
        <f t="shared" ref="K9:K70" si="6">G9+H9+I9+J9</f>
        <v>159896.09121388983</v>
      </c>
      <c r="L9" s="40">
        <v>2547.3000000000002</v>
      </c>
      <c r="M9" s="41">
        <v>641.79999999999995</v>
      </c>
      <c r="N9" s="41">
        <v>354.9</v>
      </c>
      <c r="O9" s="32">
        <v>492</v>
      </c>
      <c r="P9" s="33">
        <v>881</v>
      </c>
      <c r="Q9" s="34"/>
      <c r="R9" s="35"/>
      <c r="S9" s="35"/>
      <c r="T9" s="13">
        <f t="shared" ref="T9:T72" si="7">K9+L9+M9+N9+O9+Q9+P9+R9+S9</f>
        <v>164813.0912138898</v>
      </c>
    </row>
    <row r="10" spans="1:23" s="36" customFormat="1" ht="15.75" hidden="1" x14ac:dyDescent="0.25">
      <c r="A10" s="42">
        <v>3</v>
      </c>
      <c r="B10" s="43" t="s">
        <v>24</v>
      </c>
      <c r="C10" s="29">
        <v>14856.9</v>
      </c>
      <c r="D10" s="29">
        <f t="shared" si="0"/>
        <v>802.2725999999999</v>
      </c>
      <c r="E10" s="29">
        <f t="shared" si="1"/>
        <v>467.99234999999999</v>
      </c>
      <c r="F10" s="29">
        <f t="shared" si="2"/>
        <v>297.13799999999998</v>
      </c>
      <c r="G10" s="30">
        <f>'[3]Свод '!$L$11</f>
        <v>225344.95636997724</v>
      </c>
      <c r="H10" s="30">
        <f t="shared" si="3"/>
        <v>12168.627643978771</v>
      </c>
      <c r="I10" s="30">
        <f t="shared" si="4"/>
        <v>7098.3661256542837</v>
      </c>
      <c r="J10" s="30">
        <f t="shared" si="5"/>
        <v>4506.8991273995453</v>
      </c>
      <c r="K10" s="30">
        <f t="shared" si="6"/>
        <v>249118.84926700985</v>
      </c>
      <c r="L10" s="40">
        <v>3565.1</v>
      </c>
      <c r="M10" s="41">
        <v>1509</v>
      </c>
      <c r="N10" s="41">
        <v>354</v>
      </c>
      <c r="O10" s="32">
        <v>60</v>
      </c>
      <c r="P10" s="33">
        <v>809.5</v>
      </c>
      <c r="Q10" s="34"/>
      <c r="R10" s="35"/>
      <c r="S10" s="35"/>
      <c r="T10" s="13">
        <f t="shared" si="7"/>
        <v>255416.44926700986</v>
      </c>
      <c r="W10" s="37"/>
    </row>
    <row r="11" spans="1:23" s="36" customFormat="1" ht="15.75" hidden="1" x14ac:dyDescent="0.25">
      <c r="A11" s="42">
        <v>4</v>
      </c>
      <c r="B11" s="43" t="s">
        <v>25</v>
      </c>
      <c r="C11" s="29">
        <f>'[1]Свод '!$J$8/1000</f>
        <v>8629.2712720314339</v>
      </c>
      <c r="D11" s="29">
        <f t="shared" si="0"/>
        <v>465.98064868969738</v>
      </c>
      <c r="E11" s="29">
        <f t="shared" si="1"/>
        <v>271.82204506899018</v>
      </c>
      <c r="F11" s="29">
        <f t="shared" si="2"/>
        <v>172.58542544062868</v>
      </c>
      <c r="G11" s="30">
        <f>'[2]Свод '!$L$9</f>
        <v>122374.52304079995</v>
      </c>
      <c r="H11" s="30">
        <f t="shared" si="3"/>
        <v>6608.2242442031966</v>
      </c>
      <c r="I11" s="30">
        <f t="shared" si="4"/>
        <v>3854.7974757851985</v>
      </c>
      <c r="J11" s="30">
        <f t="shared" si="5"/>
        <v>2447.4904608159991</v>
      </c>
      <c r="K11" s="30">
        <f t="shared" si="6"/>
        <v>135285.03522160434</v>
      </c>
      <c r="L11" s="40">
        <v>1650.5</v>
      </c>
      <c r="M11" s="41">
        <v>636.1</v>
      </c>
      <c r="N11" s="41">
        <v>155</v>
      </c>
      <c r="O11" s="32">
        <v>480</v>
      </c>
      <c r="P11" s="33">
        <v>450</v>
      </c>
      <c r="Q11" s="34"/>
      <c r="R11" s="35"/>
      <c r="S11" s="35"/>
      <c r="T11" s="13">
        <f t="shared" si="7"/>
        <v>138656.63522160435</v>
      </c>
      <c r="W11" s="44"/>
    </row>
    <row r="12" spans="1:23" s="36" customFormat="1" ht="15.75" hidden="1" x14ac:dyDescent="0.25">
      <c r="A12" s="42">
        <v>5</v>
      </c>
      <c r="B12" s="43" t="s">
        <v>26</v>
      </c>
      <c r="C12" s="29">
        <f>'[1]Свод '!$J$9/1000</f>
        <v>7625.1002980835156</v>
      </c>
      <c r="D12" s="29">
        <f t="shared" si="0"/>
        <v>411.7554160965098</v>
      </c>
      <c r="E12" s="29">
        <f t="shared" si="1"/>
        <v>240.19065938963075</v>
      </c>
      <c r="F12" s="29">
        <f t="shared" si="2"/>
        <v>152.50200596167031</v>
      </c>
      <c r="G12" s="30">
        <f>'[2]Свод '!$L$10</f>
        <v>129883.98715850146</v>
      </c>
      <c r="H12" s="30">
        <f t="shared" si="3"/>
        <v>7013.7353065590787</v>
      </c>
      <c r="I12" s="30">
        <f t="shared" si="4"/>
        <v>4091.3455954927967</v>
      </c>
      <c r="J12" s="30">
        <f t="shared" si="5"/>
        <v>2597.6797431700293</v>
      </c>
      <c r="K12" s="30">
        <f t="shared" si="6"/>
        <v>143586.74780372338</v>
      </c>
      <c r="L12" s="40">
        <v>2733.2</v>
      </c>
      <c r="M12" s="41">
        <v>975.7</v>
      </c>
      <c r="N12" s="41">
        <v>340</v>
      </c>
      <c r="O12" s="32">
        <f>384+161</f>
        <v>545</v>
      </c>
      <c r="P12" s="33"/>
      <c r="Q12" s="34"/>
      <c r="R12" s="35"/>
      <c r="S12" s="35"/>
      <c r="T12" s="13">
        <f t="shared" si="7"/>
        <v>148180.6478037234</v>
      </c>
    </row>
    <row r="13" spans="1:23" s="36" customFormat="1" ht="15.75" hidden="1" x14ac:dyDescent="0.25">
      <c r="A13" s="26">
        <v>6</v>
      </c>
      <c r="B13" s="43" t="s">
        <v>27</v>
      </c>
      <c r="C13" s="29">
        <f>'[1]Свод '!$J$11/1000</f>
        <v>9385.1176688126852</v>
      </c>
      <c r="D13" s="29">
        <f>(C13-C13*10%)*6%</f>
        <v>506.79635411588492</v>
      </c>
      <c r="E13" s="29">
        <f t="shared" si="1"/>
        <v>295.63120656759958</v>
      </c>
      <c r="F13" s="29">
        <f t="shared" si="2"/>
        <v>187.70235337625371</v>
      </c>
      <c r="G13" s="30">
        <f>'[2]Свод '!$L$12</f>
        <v>131877.00565505464</v>
      </c>
      <c r="H13" s="30">
        <f t="shared" si="3"/>
        <v>7121.3583053729499</v>
      </c>
      <c r="I13" s="30">
        <f t="shared" si="4"/>
        <v>4154.1256781342217</v>
      </c>
      <c r="J13" s="30">
        <f t="shared" si="5"/>
        <v>2637.5401131010931</v>
      </c>
      <c r="K13" s="30">
        <f t="shared" si="6"/>
        <v>145790.02975166289</v>
      </c>
      <c r="L13" s="40">
        <v>1803.9</v>
      </c>
      <c r="M13" s="41">
        <v>718.9</v>
      </c>
      <c r="N13" s="41">
        <v>368</v>
      </c>
      <c r="O13" s="32">
        <v>60</v>
      </c>
      <c r="P13" s="33"/>
      <c r="Q13" s="34"/>
      <c r="R13" s="35"/>
      <c r="S13" s="35"/>
      <c r="T13" s="13">
        <f t="shared" si="7"/>
        <v>148740.82975166288</v>
      </c>
    </row>
    <row r="14" spans="1:23" s="36" customFormat="1" ht="15.75" hidden="1" x14ac:dyDescent="0.25">
      <c r="A14" s="38">
        <v>7</v>
      </c>
      <c r="B14" s="43" t="s">
        <v>28</v>
      </c>
      <c r="C14" s="29">
        <f>'[1]Свод '!$J$12/1000</f>
        <v>7425.1813609999999</v>
      </c>
      <c r="D14" s="29">
        <f t="shared" si="0"/>
        <v>400.95979349399994</v>
      </c>
      <c r="E14" s="29">
        <f t="shared" si="1"/>
        <v>233.8932128715</v>
      </c>
      <c r="F14" s="29">
        <f t="shared" si="2"/>
        <v>148.50362722</v>
      </c>
      <c r="G14" s="30">
        <f>'[2]Свод '!$L$13</f>
        <v>115112.33334150539</v>
      </c>
      <c r="H14" s="30">
        <f t="shared" si="3"/>
        <v>6216.0660004412912</v>
      </c>
      <c r="I14" s="30">
        <f t="shared" si="4"/>
        <v>3626.0385002574199</v>
      </c>
      <c r="J14" s="30">
        <f t="shared" si="5"/>
        <v>2302.2466668301081</v>
      </c>
      <c r="K14" s="30">
        <f t="shared" si="6"/>
        <v>127256.68450903421</v>
      </c>
      <c r="L14" s="40">
        <v>1436.7</v>
      </c>
      <c r="M14" s="41">
        <v>507.1</v>
      </c>
      <c r="N14" s="41">
        <v>211.9</v>
      </c>
      <c r="O14" s="32">
        <v>72</v>
      </c>
      <c r="P14" s="33">
        <v>79.5</v>
      </c>
      <c r="Q14" s="34"/>
      <c r="R14" s="35"/>
      <c r="S14" s="35"/>
      <c r="T14" s="13">
        <f t="shared" si="7"/>
        <v>129563.88450903421</v>
      </c>
    </row>
    <row r="15" spans="1:23" s="36" customFormat="1" ht="15.75" hidden="1" x14ac:dyDescent="0.25">
      <c r="A15" s="42">
        <v>8</v>
      </c>
      <c r="B15" s="43" t="s">
        <v>29</v>
      </c>
      <c r="C15" s="29">
        <f>'[1]Свод '!$J$13/1000</f>
        <v>13746.1794028856</v>
      </c>
      <c r="D15" s="29">
        <f t="shared" si="0"/>
        <v>742.29368775582248</v>
      </c>
      <c r="E15" s="29">
        <f t="shared" si="1"/>
        <v>433.00465119089648</v>
      </c>
      <c r="F15" s="29">
        <f t="shared" si="2"/>
        <v>274.92358805771204</v>
      </c>
      <c r="G15" s="30">
        <f>'[2]Свод '!$L$14</f>
        <v>204302.37374672154</v>
      </c>
      <c r="H15" s="30">
        <f t="shared" si="3"/>
        <v>11032.328182322963</v>
      </c>
      <c r="I15" s="30">
        <f t="shared" si="4"/>
        <v>6435.5247730217297</v>
      </c>
      <c r="J15" s="30">
        <f t="shared" si="5"/>
        <v>4086.0474749344307</v>
      </c>
      <c r="K15" s="30">
        <f t="shared" si="6"/>
        <v>225856.27417700065</v>
      </c>
      <c r="L15" s="40">
        <v>3616.7</v>
      </c>
      <c r="M15" s="41">
        <v>1555.3</v>
      </c>
      <c r="N15" s="41">
        <v>215</v>
      </c>
      <c r="O15" s="32">
        <v>72</v>
      </c>
      <c r="P15" s="33">
        <v>275.89999999999998</v>
      </c>
      <c r="Q15" s="34"/>
      <c r="R15" s="35"/>
      <c r="S15" s="35"/>
      <c r="T15" s="13">
        <f t="shared" si="7"/>
        <v>231591.17417700065</v>
      </c>
    </row>
    <row r="16" spans="1:23" s="36" customFormat="1" ht="15.75" hidden="1" x14ac:dyDescent="0.25">
      <c r="A16" s="42">
        <v>9</v>
      </c>
      <c r="B16" s="43" t="s">
        <v>30</v>
      </c>
      <c r="C16" s="29">
        <f>'[1]Свод '!$J$15/1000</f>
        <v>7837.6380911145825</v>
      </c>
      <c r="D16" s="29">
        <f t="shared" si="0"/>
        <v>423.23245692018742</v>
      </c>
      <c r="E16" s="29">
        <f t="shared" si="1"/>
        <v>246.88559987010936</v>
      </c>
      <c r="F16" s="29">
        <f t="shared" si="2"/>
        <v>156.75276182229166</v>
      </c>
      <c r="G16" s="30">
        <f>'[2]Свод '!$L$16</f>
        <v>118209.92517573354</v>
      </c>
      <c r="H16" s="30">
        <f t="shared" si="3"/>
        <v>6383.335959489611</v>
      </c>
      <c r="I16" s="30">
        <f t="shared" si="4"/>
        <v>3723.6126430356071</v>
      </c>
      <c r="J16" s="30">
        <f t="shared" si="5"/>
        <v>2364.1985035146708</v>
      </c>
      <c r="K16" s="30">
        <f t="shared" si="6"/>
        <v>130681.07228177343</v>
      </c>
      <c r="L16" s="40">
        <v>2832</v>
      </c>
      <c r="M16" s="41">
        <v>713.1</v>
      </c>
      <c r="N16" s="41">
        <v>240</v>
      </c>
      <c r="O16" s="32"/>
      <c r="P16" s="33">
        <v>1325.3</v>
      </c>
      <c r="Q16" s="34"/>
      <c r="R16" s="35"/>
      <c r="S16" s="35"/>
      <c r="T16" s="13">
        <f t="shared" si="7"/>
        <v>135791.47228177343</v>
      </c>
    </row>
    <row r="17" spans="1:20" s="36" customFormat="1" ht="15.75" hidden="1" x14ac:dyDescent="0.25">
      <c r="A17" s="42">
        <v>10</v>
      </c>
      <c r="B17" s="43" t="s">
        <v>31</v>
      </c>
      <c r="C17" s="29">
        <v>15765</v>
      </c>
      <c r="D17" s="29">
        <f t="shared" si="0"/>
        <v>851.31</v>
      </c>
      <c r="E17" s="29">
        <f t="shared" si="1"/>
        <v>496.59750000000003</v>
      </c>
      <c r="F17" s="29">
        <f t="shared" si="2"/>
        <v>315.3</v>
      </c>
      <c r="G17" s="30">
        <v>158904</v>
      </c>
      <c r="H17" s="30">
        <f t="shared" si="3"/>
        <v>8580.8160000000007</v>
      </c>
      <c r="I17" s="30">
        <f t="shared" si="4"/>
        <v>5005.4760000000006</v>
      </c>
      <c r="J17" s="30">
        <f t="shared" si="5"/>
        <v>3178.08</v>
      </c>
      <c r="K17" s="30">
        <f t="shared" si="6"/>
        <v>175668.37199999997</v>
      </c>
      <c r="L17" s="40">
        <v>2271.5</v>
      </c>
      <c r="M17" s="41">
        <v>987.3</v>
      </c>
      <c r="N17" s="41">
        <v>398</v>
      </c>
      <c r="O17" s="32">
        <v>264</v>
      </c>
      <c r="P17" s="33">
        <v>788.6</v>
      </c>
      <c r="Q17" s="34"/>
      <c r="R17" s="35"/>
      <c r="S17" s="35"/>
      <c r="T17" s="13">
        <f t="shared" si="7"/>
        <v>180377.77199999997</v>
      </c>
    </row>
    <row r="18" spans="1:20" s="36" customFormat="1" ht="15.75" hidden="1" x14ac:dyDescent="0.25">
      <c r="A18" s="26">
        <v>11</v>
      </c>
      <c r="B18" s="43" t="s">
        <v>32</v>
      </c>
      <c r="C18" s="29">
        <v>29225.200000000001</v>
      </c>
      <c r="D18" s="29">
        <f t="shared" si="0"/>
        <v>1578.1607999999999</v>
      </c>
      <c r="E18" s="29">
        <f t="shared" si="1"/>
        <v>920.5938000000001</v>
      </c>
      <c r="F18" s="29">
        <f t="shared" si="2"/>
        <v>584.50400000000002</v>
      </c>
      <c r="G18" s="30">
        <f>'[2]Свод '!$L$17</f>
        <v>371889.87049012852</v>
      </c>
      <c r="H18" s="30">
        <f t="shared" si="3"/>
        <v>20082.05300646694</v>
      </c>
      <c r="I18" s="30">
        <f t="shared" si="4"/>
        <v>11714.530920439049</v>
      </c>
      <c r="J18" s="30">
        <f t="shared" si="5"/>
        <v>7437.7974098025707</v>
      </c>
      <c r="K18" s="30">
        <f t="shared" si="6"/>
        <v>411124.25182683708</v>
      </c>
      <c r="L18" s="40"/>
      <c r="M18" s="41">
        <v>1380.1</v>
      </c>
      <c r="N18" s="41">
        <v>423</v>
      </c>
      <c r="O18" s="32">
        <v>903</v>
      </c>
      <c r="P18" s="33"/>
      <c r="Q18" s="34"/>
      <c r="R18" s="35"/>
      <c r="S18" s="35"/>
      <c r="T18" s="13">
        <f t="shared" si="7"/>
        <v>413830.35182683705</v>
      </c>
    </row>
    <row r="19" spans="1:20" s="36" customFormat="1" ht="15.75" hidden="1" x14ac:dyDescent="0.25">
      <c r="A19" s="38">
        <v>12</v>
      </c>
      <c r="B19" s="43" t="s">
        <v>33</v>
      </c>
      <c r="C19" s="29">
        <f>'[1]Свод '!$J$17/1000</f>
        <v>15896.303081448099</v>
      </c>
      <c r="D19" s="29">
        <f t="shared" si="0"/>
        <v>858.40036639819732</v>
      </c>
      <c r="E19" s="29">
        <f t="shared" si="1"/>
        <v>500.7335470656152</v>
      </c>
      <c r="F19" s="29">
        <f t="shared" si="2"/>
        <v>317.92606162896197</v>
      </c>
      <c r="G19" s="30">
        <f>'[2]Свод '!$L$18</f>
        <v>212612.20579108124</v>
      </c>
      <c r="H19" s="30">
        <f t="shared" si="3"/>
        <v>11481.059112718385</v>
      </c>
      <c r="I19" s="30">
        <f t="shared" si="4"/>
        <v>6697.2844824190597</v>
      </c>
      <c r="J19" s="30">
        <f t="shared" si="5"/>
        <v>4252.2441158216252</v>
      </c>
      <c r="K19" s="30">
        <f>G19+H19+I19+J19</f>
        <v>235042.79350204032</v>
      </c>
      <c r="L19" s="40"/>
      <c r="M19" s="41">
        <v>2075.3000000000002</v>
      </c>
      <c r="N19" s="41">
        <v>503</v>
      </c>
      <c r="O19" s="32">
        <v>756</v>
      </c>
      <c r="P19" s="33"/>
      <c r="Q19" s="34"/>
      <c r="R19" s="35"/>
      <c r="S19" s="35"/>
      <c r="T19" s="13">
        <f t="shared" si="7"/>
        <v>238377.09350204031</v>
      </c>
    </row>
    <row r="20" spans="1:20" s="36" customFormat="1" ht="15.75" hidden="1" x14ac:dyDescent="0.25">
      <c r="A20" s="42">
        <v>13</v>
      </c>
      <c r="B20" s="43" t="s">
        <v>34</v>
      </c>
      <c r="C20" s="29">
        <v>11082.2</v>
      </c>
      <c r="D20" s="29">
        <f t="shared" si="0"/>
        <v>598.43880000000001</v>
      </c>
      <c r="E20" s="29">
        <f t="shared" si="1"/>
        <v>349.08930000000009</v>
      </c>
      <c r="F20" s="29">
        <f t="shared" si="2"/>
        <v>221.64400000000001</v>
      </c>
      <c r="G20" s="30">
        <f>'[3]Свод '!$L$19</f>
        <v>156450.02320219498</v>
      </c>
      <c r="H20" s="30">
        <f t="shared" si="3"/>
        <v>8448.3012529185289</v>
      </c>
      <c r="I20" s="30">
        <f t="shared" si="4"/>
        <v>4928.1757308691422</v>
      </c>
      <c r="J20" s="30">
        <f t="shared" si="5"/>
        <v>3129.0004640438997</v>
      </c>
      <c r="K20" s="30">
        <f t="shared" si="6"/>
        <v>172955.50065002654</v>
      </c>
      <c r="L20" s="40">
        <v>985.3</v>
      </c>
      <c r="M20" s="41">
        <v>1542.9</v>
      </c>
      <c r="N20" s="41">
        <v>304</v>
      </c>
      <c r="O20" s="32">
        <f>480+161</f>
        <v>641</v>
      </c>
      <c r="P20" s="33">
        <v>2507.4</v>
      </c>
      <c r="Q20" s="34"/>
      <c r="R20" s="35"/>
      <c r="S20" s="35"/>
      <c r="T20" s="13">
        <f t="shared" si="7"/>
        <v>178936.10065002652</v>
      </c>
    </row>
    <row r="21" spans="1:20" s="36" customFormat="1" ht="31.5" hidden="1" x14ac:dyDescent="0.25">
      <c r="A21" s="42">
        <v>14</v>
      </c>
      <c r="B21" s="43" t="s">
        <v>35</v>
      </c>
      <c r="C21" s="45">
        <f>'[1]Свод '!$J$20/1000</f>
        <v>5306.275801244974</v>
      </c>
      <c r="D21" s="45">
        <f t="shared" si="0"/>
        <v>286.53889326722856</v>
      </c>
      <c r="E21" s="45">
        <f t="shared" si="1"/>
        <v>167.14768773921671</v>
      </c>
      <c r="F21" s="45">
        <f t="shared" si="2"/>
        <v>106.12551602489948</v>
      </c>
      <c r="G21" s="30">
        <f>'[2]Свод '!$L$21</f>
        <v>78774.423488062777</v>
      </c>
      <c r="H21" s="46">
        <f t="shared" si="3"/>
        <v>4253.8188683553899</v>
      </c>
      <c r="I21" s="46">
        <f t="shared" si="4"/>
        <v>2481.394339873978</v>
      </c>
      <c r="J21" s="46">
        <f t="shared" si="5"/>
        <v>1575.4884697612556</v>
      </c>
      <c r="K21" s="30">
        <f t="shared" si="6"/>
        <v>87085.125166053404</v>
      </c>
      <c r="L21" s="47">
        <v>1597.4</v>
      </c>
      <c r="M21" s="48">
        <v>514.9</v>
      </c>
      <c r="N21" s="48">
        <v>155</v>
      </c>
      <c r="O21" s="49">
        <v>83</v>
      </c>
      <c r="P21" s="33"/>
      <c r="Q21" s="34"/>
      <c r="R21" s="35"/>
      <c r="S21" s="35"/>
      <c r="T21" s="13">
        <f t="shared" si="7"/>
        <v>89435.425166053392</v>
      </c>
    </row>
    <row r="22" spans="1:20" s="36" customFormat="1" ht="15.75" hidden="1" x14ac:dyDescent="0.25">
      <c r="A22" s="42">
        <v>15</v>
      </c>
      <c r="B22" s="43" t="s">
        <v>36</v>
      </c>
      <c r="C22" s="29">
        <f>'[1]Свод '!$J$19/1000</f>
        <v>7732.1278151980987</v>
      </c>
      <c r="D22" s="29">
        <f t="shared" si="0"/>
        <v>417.5349020206973</v>
      </c>
      <c r="E22" s="29">
        <f t="shared" si="1"/>
        <v>243.56202617874013</v>
      </c>
      <c r="F22" s="29">
        <f t="shared" si="2"/>
        <v>154.64255630396198</v>
      </c>
      <c r="G22" s="30">
        <f>'[2]Свод '!$L$20</f>
        <v>102590.66944293401</v>
      </c>
      <c r="H22" s="30">
        <f t="shared" si="3"/>
        <v>5539.8961499184361</v>
      </c>
      <c r="I22" s="30">
        <f t="shared" si="4"/>
        <v>3231.6060874524219</v>
      </c>
      <c r="J22" s="30">
        <f t="shared" si="5"/>
        <v>2051.8133888586804</v>
      </c>
      <c r="K22" s="30">
        <f t="shared" si="6"/>
        <v>113413.98506916355</v>
      </c>
      <c r="L22" s="40">
        <v>1833.4</v>
      </c>
      <c r="M22" s="41">
        <v>703.6</v>
      </c>
      <c r="N22" s="41">
        <v>354</v>
      </c>
      <c r="O22" s="49">
        <v>83</v>
      </c>
      <c r="P22" s="33">
        <v>152.68</v>
      </c>
      <c r="Q22" s="34"/>
      <c r="R22" s="35"/>
      <c r="S22" s="35"/>
      <c r="T22" s="13">
        <f t="shared" si="7"/>
        <v>116540.66506916354</v>
      </c>
    </row>
    <row r="23" spans="1:20" s="36" customFormat="1" ht="15.75" hidden="1" x14ac:dyDescent="0.25">
      <c r="A23" s="26">
        <v>16</v>
      </c>
      <c r="B23" s="43" t="s">
        <v>37</v>
      </c>
      <c r="C23" s="29">
        <f>'[1]Свод '!$J$23/1000</f>
        <v>14444.194371994976</v>
      </c>
      <c r="D23" s="29">
        <f t="shared" si="0"/>
        <v>779.9864960877286</v>
      </c>
      <c r="E23" s="29">
        <f t="shared" si="1"/>
        <v>454.99212271784177</v>
      </c>
      <c r="F23" s="29">
        <f t="shared" si="2"/>
        <v>288.88388743989952</v>
      </c>
      <c r="G23" s="30">
        <f>'[2]Свод '!$L$24</f>
        <v>201350.53049640116</v>
      </c>
      <c r="H23" s="30">
        <f t="shared" si="3"/>
        <v>10872.928646805662</v>
      </c>
      <c r="I23" s="30">
        <f t="shared" si="4"/>
        <v>6342.5417106366367</v>
      </c>
      <c r="J23" s="30">
        <f t="shared" si="5"/>
        <v>4027.0106099280233</v>
      </c>
      <c r="K23" s="30">
        <f t="shared" si="6"/>
        <v>222593.01146377149</v>
      </c>
      <c r="L23" s="40">
        <v>2284.8000000000002</v>
      </c>
      <c r="M23" s="41">
        <v>807.2</v>
      </c>
      <c r="N23" s="41">
        <v>211</v>
      </c>
      <c r="O23" s="49"/>
      <c r="P23" s="33">
        <v>498.4</v>
      </c>
      <c r="Q23" s="34"/>
      <c r="R23" s="35"/>
      <c r="S23" s="35"/>
      <c r="T23" s="13">
        <f t="shared" si="7"/>
        <v>226394.41146377148</v>
      </c>
    </row>
    <row r="24" spans="1:20" s="36" customFormat="1" ht="15.75" hidden="1" x14ac:dyDescent="0.25">
      <c r="A24" s="38">
        <v>17</v>
      </c>
      <c r="B24" s="43" t="s">
        <v>38</v>
      </c>
      <c r="C24" s="29">
        <f>'[1]Свод '!$J$21/1000</f>
        <v>7141.3797636512872</v>
      </c>
      <c r="D24" s="29">
        <f t="shared" si="0"/>
        <v>385.63450723716949</v>
      </c>
      <c r="E24" s="29">
        <f t="shared" si="1"/>
        <v>224.95346255501559</v>
      </c>
      <c r="F24" s="29">
        <f t="shared" si="2"/>
        <v>142.82759527302574</v>
      </c>
      <c r="G24" s="30">
        <f>'[2]Свод '!$L$22</f>
        <v>97080.230010927902</v>
      </c>
      <c r="H24" s="30">
        <f t="shared" si="3"/>
        <v>5242.3324205901063</v>
      </c>
      <c r="I24" s="30">
        <f t="shared" si="4"/>
        <v>3058.027245344229</v>
      </c>
      <c r="J24" s="30">
        <f t="shared" si="5"/>
        <v>1941.6046002185581</v>
      </c>
      <c r="K24" s="30">
        <f t="shared" si="6"/>
        <v>107322.19427708079</v>
      </c>
      <c r="L24" s="40">
        <v>2166.8000000000002</v>
      </c>
      <c r="M24" s="41">
        <v>842</v>
      </c>
      <c r="N24" s="41">
        <v>171</v>
      </c>
      <c r="O24" s="49"/>
      <c r="P24" s="33"/>
      <c r="Q24" s="34"/>
      <c r="R24" s="35"/>
      <c r="S24" s="35"/>
      <c r="T24" s="13">
        <f t="shared" si="7"/>
        <v>110501.9942770808</v>
      </c>
    </row>
    <row r="25" spans="1:20" s="36" customFormat="1" ht="15.75" hidden="1" x14ac:dyDescent="0.25">
      <c r="A25" s="42">
        <v>18</v>
      </c>
      <c r="B25" s="43" t="s">
        <v>39</v>
      </c>
      <c r="C25" s="29">
        <f>'[1]Свод '!$J$22/1000</f>
        <v>6462.7369432606001</v>
      </c>
      <c r="D25" s="29">
        <f t="shared" si="0"/>
        <v>348.98779493607242</v>
      </c>
      <c r="E25" s="29">
        <f t="shared" si="1"/>
        <v>203.57621371270892</v>
      </c>
      <c r="F25" s="29">
        <f t="shared" si="2"/>
        <v>129.254738865212</v>
      </c>
      <c r="G25" s="30">
        <f>'[2]Свод '!$L$23</f>
        <v>78953.741089035364</v>
      </c>
      <c r="H25" s="30">
        <f t="shared" si="3"/>
        <v>4263.5020188079097</v>
      </c>
      <c r="I25" s="30">
        <f t="shared" si="4"/>
        <v>2487.0428443046144</v>
      </c>
      <c r="J25" s="30">
        <f t="shared" si="5"/>
        <v>1579.0748217807072</v>
      </c>
      <c r="K25" s="30">
        <f t="shared" si="6"/>
        <v>87283.360773928594</v>
      </c>
      <c r="L25" s="40">
        <v>932.2</v>
      </c>
      <c r="M25" s="41">
        <v>499.9</v>
      </c>
      <c r="N25" s="41">
        <v>155</v>
      </c>
      <c r="O25" s="49"/>
      <c r="P25" s="33"/>
      <c r="Q25" s="34"/>
      <c r="R25" s="35"/>
      <c r="S25" s="35"/>
      <c r="T25" s="13">
        <f t="shared" si="7"/>
        <v>88870.460773928586</v>
      </c>
    </row>
    <row r="26" spans="1:20" s="36" customFormat="1" ht="15.75" hidden="1" x14ac:dyDescent="0.25">
      <c r="A26" s="42">
        <v>19</v>
      </c>
      <c r="B26" s="43" t="s">
        <v>40</v>
      </c>
      <c r="C26" s="29">
        <f>'[1]Свод '!$J$24/1000</f>
        <v>9823.1824827918481</v>
      </c>
      <c r="D26" s="29">
        <f t="shared" si="0"/>
        <v>530.45185407075974</v>
      </c>
      <c r="E26" s="29">
        <f t="shared" si="1"/>
        <v>309.43024820794324</v>
      </c>
      <c r="F26" s="29">
        <f t="shared" si="2"/>
        <v>196.46364965583697</v>
      </c>
      <c r="G26" s="30">
        <f>'[2]Свод '!$L$25</f>
        <v>131325.98190445904</v>
      </c>
      <c r="H26" s="30">
        <f t="shared" si="3"/>
        <v>7091.6030228407881</v>
      </c>
      <c r="I26" s="30">
        <f t="shared" si="4"/>
        <v>4136.7684299904604</v>
      </c>
      <c r="J26" s="30">
        <f t="shared" si="5"/>
        <v>2626.5196380891807</v>
      </c>
      <c r="K26" s="30">
        <f t="shared" si="6"/>
        <v>145180.87299537944</v>
      </c>
      <c r="L26" s="40">
        <v>1510.4</v>
      </c>
      <c r="M26" s="41">
        <v>603.1</v>
      </c>
      <c r="N26" s="41">
        <v>354</v>
      </c>
      <c r="O26" s="49">
        <v>83</v>
      </c>
      <c r="P26" s="33"/>
      <c r="Q26" s="34"/>
      <c r="R26" s="35"/>
      <c r="S26" s="35"/>
      <c r="T26" s="13">
        <f t="shared" si="7"/>
        <v>147731.37299537944</v>
      </c>
    </row>
    <row r="27" spans="1:20" s="36" customFormat="1" ht="15.75" hidden="1" x14ac:dyDescent="0.25">
      <c r="A27" s="42">
        <v>20</v>
      </c>
      <c r="B27" s="43" t="s">
        <v>41</v>
      </c>
      <c r="C27" s="29">
        <f>'[1]Свод '!$J$26/1000</f>
        <v>4381.3013616408089</v>
      </c>
      <c r="D27" s="29">
        <f t="shared" si="0"/>
        <v>236.59027352860369</v>
      </c>
      <c r="E27" s="29">
        <f t="shared" si="1"/>
        <v>138.0109928916855</v>
      </c>
      <c r="F27" s="29">
        <f t="shared" si="2"/>
        <v>87.626027232816185</v>
      </c>
      <c r="G27" s="30">
        <f>'[2]Свод '!$L$27</f>
        <v>61199.753138395405</v>
      </c>
      <c r="H27" s="30">
        <f t="shared" si="3"/>
        <v>3304.7866694733516</v>
      </c>
      <c r="I27" s="30">
        <f t="shared" si="4"/>
        <v>1927.7922238594556</v>
      </c>
      <c r="J27" s="30">
        <f t="shared" si="5"/>
        <v>1223.9950627679082</v>
      </c>
      <c r="K27" s="30">
        <f t="shared" si="6"/>
        <v>67656.327094496126</v>
      </c>
      <c r="L27" s="40">
        <v>2360.6</v>
      </c>
      <c r="M27" s="41">
        <v>707.3</v>
      </c>
      <c r="N27" s="41">
        <v>300</v>
      </c>
      <c r="O27" s="49">
        <v>83</v>
      </c>
      <c r="P27" s="33"/>
      <c r="Q27" s="34"/>
      <c r="R27" s="35"/>
      <c r="S27" s="35"/>
      <c r="T27" s="13">
        <f t="shared" si="7"/>
        <v>71107.227094496135</v>
      </c>
    </row>
    <row r="28" spans="1:20" s="36" customFormat="1" ht="15.75" x14ac:dyDescent="0.25">
      <c r="A28" s="26">
        <v>21</v>
      </c>
      <c r="B28" s="43" t="s">
        <v>42</v>
      </c>
      <c r="C28" s="29">
        <f>'[1]Свод '!$J$25/1000</f>
        <v>6848.2695907918487</v>
      </c>
      <c r="D28" s="29">
        <f t="shared" si="0"/>
        <v>369.80655790275978</v>
      </c>
      <c r="E28" s="29">
        <f t="shared" si="1"/>
        <v>215.72049210994325</v>
      </c>
      <c r="F28" s="29">
        <f t="shared" si="2"/>
        <v>136.96539181583697</v>
      </c>
      <c r="G28" s="30">
        <f>'[2]Свод '!$L$26</f>
        <v>103620.02315247644</v>
      </c>
      <c r="H28" s="30">
        <f t="shared" si="3"/>
        <v>5595.4812502337272</v>
      </c>
      <c r="I28" s="30">
        <f t="shared" si="4"/>
        <v>3264.0307293030078</v>
      </c>
      <c r="J28" s="30">
        <f t="shared" si="5"/>
        <v>2072.4004630495288</v>
      </c>
      <c r="K28" s="30">
        <f t="shared" si="6"/>
        <v>114551.93559506271</v>
      </c>
      <c r="L28" s="40">
        <v>1270</v>
      </c>
      <c r="M28" s="41">
        <v>260.8</v>
      </c>
      <c r="N28" s="41">
        <v>354</v>
      </c>
      <c r="O28" s="49">
        <v>83</v>
      </c>
      <c r="P28" s="33"/>
      <c r="Q28" s="34"/>
      <c r="R28" s="35"/>
      <c r="S28" s="35"/>
      <c r="T28" s="13">
        <f t="shared" si="7"/>
        <v>116519.73559506271</v>
      </c>
    </row>
    <row r="29" spans="1:20" s="36" customFormat="1" ht="15.75" hidden="1" x14ac:dyDescent="0.25">
      <c r="A29" s="38">
        <v>22</v>
      </c>
      <c r="B29" s="43" t="s">
        <v>43</v>
      </c>
      <c r="C29" s="29">
        <f>'[1]Свод '!$J$31/1000</f>
        <v>7591.4033973699752</v>
      </c>
      <c r="D29" s="29">
        <f t="shared" si="0"/>
        <v>409.93578345797863</v>
      </c>
      <c r="E29" s="29">
        <f t="shared" si="1"/>
        <v>239.12920701715424</v>
      </c>
      <c r="F29" s="29">
        <f t="shared" si="2"/>
        <v>151.82806794739952</v>
      </c>
      <c r="G29" s="30">
        <f>'[2]Свод '!$L$32</f>
        <v>71523.453256565903</v>
      </c>
      <c r="H29" s="30">
        <f t="shared" si="3"/>
        <v>3862.2664758545584</v>
      </c>
      <c r="I29" s="30">
        <f t="shared" si="4"/>
        <v>2252.9887775818261</v>
      </c>
      <c r="J29" s="30">
        <f t="shared" si="5"/>
        <v>1430.4690651313181</v>
      </c>
      <c r="K29" s="30">
        <f t="shared" si="6"/>
        <v>79069.177575133595</v>
      </c>
      <c r="L29" s="40">
        <v>2253.8000000000002</v>
      </c>
      <c r="M29" s="41">
        <v>629.29999999999995</v>
      </c>
      <c r="N29" s="41">
        <v>354</v>
      </c>
      <c r="O29" s="49"/>
      <c r="P29" s="33">
        <v>384.7</v>
      </c>
      <c r="Q29" s="34"/>
      <c r="R29" s="35"/>
      <c r="S29" s="35"/>
      <c r="T29" s="13">
        <f t="shared" si="7"/>
        <v>82690.977575133598</v>
      </c>
    </row>
    <row r="30" spans="1:20" s="36" customFormat="1" ht="15.75" hidden="1" x14ac:dyDescent="0.25">
      <c r="A30" s="42">
        <v>23</v>
      </c>
      <c r="B30" s="43" t="s">
        <v>44</v>
      </c>
      <c r="C30" s="29">
        <f>'[1]Свод '!$J$27/1000</f>
        <v>8205.6325673637239</v>
      </c>
      <c r="D30" s="29">
        <f t="shared" si="0"/>
        <v>443.10415863764104</v>
      </c>
      <c r="E30" s="29">
        <f t="shared" si="1"/>
        <v>258.47742587195734</v>
      </c>
      <c r="F30" s="29">
        <f t="shared" si="2"/>
        <v>164.11265134727449</v>
      </c>
      <c r="G30" s="30">
        <f>'[2]Свод '!$L$28</f>
        <v>112006.41062937664</v>
      </c>
      <c r="H30" s="30">
        <f t="shared" si="3"/>
        <v>6048.3461739863387</v>
      </c>
      <c r="I30" s="30">
        <f t="shared" si="4"/>
        <v>3528.2019348253643</v>
      </c>
      <c r="J30" s="30">
        <f t="shared" si="5"/>
        <v>2240.1282125875327</v>
      </c>
      <c r="K30" s="30">
        <f t="shared" si="6"/>
        <v>123823.08695077588</v>
      </c>
      <c r="L30" s="40">
        <v>2329</v>
      </c>
      <c r="M30" s="41">
        <v>826.8</v>
      </c>
      <c r="N30" s="41">
        <v>360</v>
      </c>
      <c r="O30" s="49"/>
      <c r="P30" s="33"/>
      <c r="Q30" s="34"/>
      <c r="R30" s="35"/>
      <c r="S30" s="35"/>
      <c r="T30" s="13">
        <f t="shared" si="7"/>
        <v>127338.88695077588</v>
      </c>
    </row>
    <row r="31" spans="1:20" s="36" customFormat="1" ht="15.75" hidden="1" x14ac:dyDescent="0.25">
      <c r="A31" s="42">
        <v>24</v>
      </c>
      <c r="B31" s="43" t="s">
        <v>45</v>
      </c>
      <c r="C31" s="29">
        <f>'[1]Свод '!$J$28/1000</f>
        <v>9770.7607949533067</v>
      </c>
      <c r="D31" s="29">
        <f t="shared" si="0"/>
        <v>527.62108292747848</v>
      </c>
      <c r="E31" s="29">
        <f t="shared" si="1"/>
        <v>307.77896504102915</v>
      </c>
      <c r="F31" s="29">
        <f t="shared" si="2"/>
        <v>195.41521589906614</v>
      </c>
      <c r="G31" s="30">
        <f>'[2]Свод '!$L$29</f>
        <v>132509.4816134712</v>
      </c>
      <c r="H31" s="30">
        <f t="shared" si="3"/>
        <v>7155.5120071274441</v>
      </c>
      <c r="I31" s="30">
        <f t="shared" si="4"/>
        <v>4174.0486708243434</v>
      </c>
      <c r="J31" s="30">
        <f t="shared" si="5"/>
        <v>2650.1896322694242</v>
      </c>
      <c r="K31" s="30">
        <f t="shared" si="6"/>
        <v>146489.23192369245</v>
      </c>
      <c r="L31" s="40">
        <v>296.5</v>
      </c>
      <c r="M31" s="41">
        <v>215.9</v>
      </c>
      <c r="N31" s="41">
        <v>199</v>
      </c>
      <c r="O31" s="49"/>
      <c r="P31" s="33"/>
      <c r="Q31" s="34"/>
      <c r="R31" s="35"/>
      <c r="S31" s="35"/>
      <c r="T31" s="13">
        <f t="shared" si="7"/>
        <v>147200.63192369245</v>
      </c>
    </row>
    <row r="32" spans="1:20" s="36" customFormat="1" ht="15.75" hidden="1" x14ac:dyDescent="0.25">
      <c r="A32" s="42">
        <v>25</v>
      </c>
      <c r="B32" s="43" t="s">
        <v>46</v>
      </c>
      <c r="C32" s="29">
        <f>'[1]Свод '!$J$32/1000</f>
        <v>6678.4900416564324</v>
      </c>
      <c r="D32" s="29">
        <f t="shared" si="0"/>
        <v>360.63846224944734</v>
      </c>
      <c r="E32" s="29">
        <f t="shared" si="1"/>
        <v>210.37243631217763</v>
      </c>
      <c r="F32" s="29">
        <f t="shared" si="2"/>
        <v>133.56980083312865</v>
      </c>
      <c r="G32" s="30">
        <f>'[2]Свод '!$L$33</f>
        <v>110128.60075160125</v>
      </c>
      <c r="H32" s="30">
        <f t="shared" si="3"/>
        <v>5946.944440586467</v>
      </c>
      <c r="I32" s="30">
        <f t="shared" si="4"/>
        <v>3469.0509236754392</v>
      </c>
      <c r="J32" s="30">
        <f t="shared" si="5"/>
        <v>2202.5720150320249</v>
      </c>
      <c r="K32" s="30">
        <f t="shared" si="6"/>
        <v>121747.16813089518</v>
      </c>
      <c r="L32" s="40">
        <v>1749.4</v>
      </c>
      <c r="M32" s="41">
        <v>455.7</v>
      </c>
      <c r="N32" s="41">
        <v>340</v>
      </c>
      <c r="O32" s="49">
        <v>83</v>
      </c>
      <c r="P32" s="33"/>
      <c r="Q32" s="34"/>
      <c r="R32" s="35"/>
      <c r="S32" s="35"/>
      <c r="T32" s="13">
        <f t="shared" si="7"/>
        <v>124375.26813089517</v>
      </c>
    </row>
    <row r="33" spans="1:20" s="36" customFormat="1" ht="15.75" hidden="1" x14ac:dyDescent="0.25">
      <c r="A33" s="26">
        <v>26</v>
      </c>
      <c r="B33" s="43" t="s">
        <v>47</v>
      </c>
      <c r="C33" s="29">
        <f>'[1]Свод '!$J$29/1000</f>
        <v>10489.088921817891</v>
      </c>
      <c r="D33" s="29">
        <f t="shared" si="0"/>
        <v>566.41080177816605</v>
      </c>
      <c r="E33" s="29">
        <f t="shared" si="1"/>
        <v>330.40630103726357</v>
      </c>
      <c r="F33" s="29">
        <f t="shared" si="2"/>
        <v>209.78177843635783</v>
      </c>
      <c r="G33" s="30">
        <f>'[2]Свод '!$L$30</f>
        <v>158343.25173326652</v>
      </c>
      <c r="H33" s="30">
        <f t="shared" si="3"/>
        <v>8550.5355935963908</v>
      </c>
      <c r="I33" s="30">
        <f t="shared" si="4"/>
        <v>4987.812429597896</v>
      </c>
      <c r="J33" s="30">
        <f t="shared" si="5"/>
        <v>3166.8650346653303</v>
      </c>
      <c r="K33" s="30">
        <f t="shared" si="6"/>
        <v>175048.46479112614</v>
      </c>
      <c r="L33" s="40">
        <v>2022.2</v>
      </c>
      <c r="M33" s="41">
        <v>1278.5</v>
      </c>
      <c r="N33" s="41">
        <v>354</v>
      </c>
      <c r="O33" s="49">
        <v>161</v>
      </c>
      <c r="P33" s="33">
        <v>174.4</v>
      </c>
      <c r="Q33" s="34"/>
      <c r="R33" s="35"/>
      <c r="S33" s="35"/>
      <c r="T33" s="13">
        <f t="shared" si="7"/>
        <v>179038.56479112615</v>
      </c>
    </row>
    <row r="34" spans="1:20" s="36" customFormat="1" ht="15.75" hidden="1" x14ac:dyDescent="0.25">
      <c r="A34" s="38">
        <v>27</v>
      </c>
      <c r="B34" s="43" t="s">
        <v>48</v>
      </c>
      <c r="C34" s="29">
        <f>'[1]Свод '!$J$30/1000</f>
        <v>6201.4422744585163</v>
      </c>
      <c r="D34" s="29">
        <f t="shared" si="0"/>
        <v>334.87788282075991</v>
      </c>
      <c r="E34" s="29">
        <f t="shared" si="1"/>
        <v>195.34543164544328</v>
      </c>
      <c r="F34" s="29">
        <f t="shared" si="2"/>
        <v>124.02884548917032</v>
      </c>
      <c r="G34" s="30">
        <f>'[2]Свод '!$L$31</f>
        <v>61443.243206870888</v>
      </c>
      <c r="H34" s="30">
        <f t="shared" si="3"/>
        <v>3317.9351331710277</v>
      </c>
      <c r="I34" s="30">
        <f t="shared" si="4"/>
        <v>1935.4621610164331</v>
      </c>
      <c r="J34" s="30">
        <f t="shared" si="5"/>
        <v>1228.8648641374177</v>
      </c>
      <c r="K34" s="30">
        <f t="shared" si="6"/>
        <v>67925.505365195771</v>
      </c>
      <c r="L34" s="40">
        <v>1811.3</v>
      </c>
      <c r="M34" s="41">
        <v>640.1</v>
      </c>
      <c r="N34" s="41">
        <v>354</v>
      </c>
      <c r="O34" s="49"/>
      <c r="P34" s="33"/>
      <c r="Q34" s="34"/>
      <c r="R34" s="35"/>
      <c r="S34" s="35"/>
      <c r="T34" s="13">
        <f t="shared" si="7"/>
        <v>70730.90536519578</v>
      </c>
    </row>
    <row r="35" spans="1:20" s="36" customFormat="1" ht="15.75" hidden="1" x14ac:dyDescent="0.25">
      <c r="A35" s="42">
        <v>28</v>
      </c>
      <c r="B35" s="43" t="s">
        <v>49</v>
      </c>
      <c r="C35" s="29">
        <v>16253</v>
      </c>
      <c r="D35" s="29">
        <f t="shared" si="0"/>
        <v>877.66200000000003</v>
      </c>
      <c r="E35" s="29">
        <f t="shared" si="1"/>
        <v>511.9695000000001</v>
      </c>
      <c r="F35" s="29">
        <f t="shared" si="2"/>
        <v>325.06</v>
      </c>
      <c r="G35" s="30">
        <f>'[2]Свод '!$L$34</f>
        <v>225739.17497940548</v>
      </c>
      <c r="H35" s="30">
        <f t="shared" si="3"/>
        <v>12189.915448887896</v>
      </c>
      <c r="I35" s="30">
        <f t="shared" si="4"/>
        <v>7110.784011851274</v>
      </c>
      <c r="J35" s="30">
        <f t="shared" si="5"/>
        <v>4514.7834995881094</v>
      </c>
      <c r="K35" s="30">
        <f t="shared" si="6"/>
        <v>249554.65793973274</v>
      </c>
      <c r="L35" s="40">
        <v>1845.2</v>
      </c>
      <c r="M35" s="41">
        <v>1152.5</v>
      </c>
      <c r="N35" s="41">
        <v>212.2</v>
      </c>
      <c r="O35" s="32"/>
      <c r="P35" s="33"/>
      <c r="Q35" s="34"/>
      <c r="R35" s="35"/>
      <c r="S35" s="35"/>
      <c r="T35" s="13">
        <f t="shared" si="7"/>
        <v>252764.55793973277</v>
      </c>
    </row>
    <row r="36" spans="1:20" s="36" customFormat="1" ht="15.75" hidden="1" x14ac:dyDescent="0.25">
      <c r="A36" s="42">
        <v>29</v>
      </c>
      <c r="B36" s="43" t="s">
        <v>50</v>
      </c>
      <c r="C36" s="29">
        <f>'[1]Свод '!$J$34/1000</f>
        <v>6468.2395284918512</v>
      </c>
      <c r="D36" s="29">
        <f t="shared" si="0"/>
        <v>349.28493453855998</v>
      </c>
      <c r="E36" s="29">
        <f t="shared" si="1"/>
        <v>203.74954514749334</v>
      </c>
      <c r="F36" s="29">
        <f t="shared" si="2"/>
        <v>129.36479056983703</v>
      </c>
      <c r="G36" s="30">
        <f>'[2]Свод '!$L$35</f>
        <v>97715.268433618243</v>
      </c>
      <c r="H36" s="30">
        <f t="shared" si="3"/>
        <v>5276.6244954153854</v>
      </c>
      <c r="I36" s="30">
        <f t="shared" si="4"/>
        <v>3078.030955658975</v>
      </c>
      <c r="J36" s="30">
        <f t="shared" si="5"/>
        <v>1954.3053686723649</v>
      </c>
      <c r="K36" s="30">
        <f t="shared" si="6"/>
        <v>108024.22925336496</v>
      </c>
      <c r="L36" s="40">
        <v>1107.7</v>
      </c>
      <c r="M36" s="41">
        <v>1495</v>
      </c>
      <c r="N36" s="41">
        <v>210</v>
      </c>
      <c r="O36" s="32"/>
      <c r="P36" s="33"/>
      <c r="Q36" s="34"/>
      <c r="R36" s="35"/>
      <c r="S36" s="35"/>
      <c r="T36" s="13">
        <f t="shared" si="7"/>
        <v>110836.92925336496</v>
      </c>
    </row>
    <row r="37" spans="1:20" s="36" customFormat="1" ht="15.75" hidden="1" x14ac:dyDescent="0.25">
      <c r="A37" s="42">
        <v>30</v>
      </c>
      <c r="B37" s="43" t="s">
        <v>51</v>
      </c>
      <c r="C37" s="29">
        <f>'[1]Свод '!$J$36/1000</f>
        <v>4405.815049957946</v>
      </c>
      <c r="D37" s="29">
        <f t="shared" si="0"/>
        <v>237.91401269772908</v>
      </c>
      <c r="E37" s="29">
        <f t="shared" si="1"/>
        <v>138.78317407367533</v>
      </c>
      <c r="F37" s="29">
        <f t="shared" si="2"/>
        <v>88.116300999158923</v>
      </c>
      <c r="G37" s="30">
        <f>'[3]Свод '!$L$37</f>
        <v>54950.407338102421</v>
      </c>
      <c r="H37" s="30">
        <f t="shared" si="3"/>
        <v>2967.3219962575304</v>
      </c>
      <c r="I37" s="30">
        <f t="shared" si="4"/>
        <v>1730.9378311502264</v>
      </c>
      <c r="J37" s="30">
        <f t="shared" si="5"/>
        <v>1099.0081467620485</v>
      </c>
      <c r="K37" s="30">
        <f t="shared" si="6"/>
        <v>60747.675312272229</v>
      </c>
      <c r="L37" s="40">
        <v>1004.5</v>
      </c>
      <c r="M37" s="41">
        <v>566.1</v>
      </c>
      <c r="N37" s="41">
        <v>185</v>
      </c>
      <c r="O37" s="32">
        <v>161</v>
      </c>
      <c r="P37" s="33"/>
      <c r="Q37" s="34"/>
      <c r="R37" s="35"/>
      <c r="S37" s="35"/>
      <c r="T37" s="13">
        <f t="shared" si="7"/>
        <v>62664.275312272228</v>
      </c>
    </row>
    <row r="38" spans="1:20" s="36" customFormat="1" ht="15.75" hidden="1" x14ac:dyDescent="0.25">
      <c r="A38" s="26">
        <v>31</v>
      </c>
      <c r="B38" s="43" t="s">
        <v>52</v>
      </c>
      <c r="C38" s="29">
        <f>'[1]Свод '!$J$35/1000</f>
        <v>3807.9689260522664</v>
      </c>
      <c r="D38" s="29">
        <f t="shared" si="0"/>
        <v>205.63032200682238</v>
      </c>
      <c r="E38" s="29">
        <f t="shared" si="1"/>
        <v>119.9510211706464</v>
      </c>
      <c r="F38" s="29">
        <f t="shared" si="2"/>
        <v>76.159378521045326</v>
      </c>
      <c r="G38" s="30">
        <f>'[2]Свод '!$L$36</f>
        <v>59132.553419621523</v>
      </c>
      <c r="H38" s="30">
        <f t="shared" si="3"/>
        <v>3193.1578846595621</v>
      </c>
      <c r="I38" s="30">
        <f t="shared" si="4"/>
        <v>1862.6754327180781</v>
      </c>
      <c r="J38" s="30">
        <f t="shared" si="5"/>
        <v>1182.6510683924305</v>
      </c>
      <c r="K38" s="30">
        <f t="shared" si="6"/>
        <v>65371.037805391585</v>
      </c>
      <c r="L38" s="40">
        <v>1582.7</v>
      </c>
      <c r="M38" s="41">
        <v>219.1</v>
      </c>
      <c r="N38" s="41">
        <v>155</v>
      </c>
      <c r="O38" s="32"/>
      <c r="P38" s="33"/>
      <c r="Q38" s="34"/>
      <c r="R38" s="35"/>
      <c r="S38" s="35"/>
      <c r="T38" s="13">
        <f t="shared" si="7"/>
        <v>67327.837805391595</v>
      </c>
    </row>
    <row r="39" spans="1:20" s="36" customFormat="1" ht="15.75" hidden="1" x14ac:dyDescent="0.25">
      <c r="A39" s="38">
        <v>32</v>
      </c>
      <c r="B39" s="43" t="s">
        <v>53</v>
      </c>
      <c r="C39" s="29">
        <f>'[1]Свод '!$J$39/1000</f>
        <v>7587.0912818296629</v>
      </c>
      <c r="D39" s="29">
        <f t="shared" si="0"/>
        <v>409.70292921880178</v>
      </c>
      <c r="E39" s="29">
        <f t="shared" si="1"/>
        <v>238.99337537763441</v>
      </c>
      <c r="F39" s="29">
        <f t="shared" si="2"/>
        <v>151.74182563659326</v>
      </c>
      <c r="G39" s="30">
        <f>'[2]Свод '!$L$40</f>
        <v>111160.32569485056</v>
      </c>
      <c r="H39" s="30">
        <f t="shared" si="3"/>
        <v>6002.6575875219296</v>
      </c>
      <c r="I39" s="30">
        <f t="shared" si="4"/>
        <v>3501.5502593877927</v>
      </c>
      <c r="J39" s="30">
        <f t="shared" si="5"/>
        <v>2223.2065138970111</v>
      </c>
      <c r="K39" s="30">
        <f t="shared" si="6"/>
        <v>122887.74005565728</v>
      </c>
      <c r="L39" s="40">
        <v>1455.8</v>
      </c>
      <c r="M39" s="41">
        <v>321</v>
      </c>
      <c r="N39" s="41">
        <v>233</v>
      </c>
      <c r="O39" s="32">
        <v>161</v>
      </c>
      <c r="P39" s="33"/>
      <c r="Q39" s="34"/>
      <c r="R39" s="35"/>
      <c r="S39" s="35"/>
      <c r="T39" s="13">
        <f t="shared" si="7"/>
        <v>125058.54005565729</v>
      </c>
    </row>
    <row r="40" spans="1:20" s="36" customFormat="1" ht="15.75" hidden="1" x14ac:dyDescent="0.25">
      <c r="A40" s="42">
        <v>33</v>
      </c>
      <c r="B40" s="43" t="s">
        <v>54</v>
      </c>
      <c r="C40" s="29">
        <f>'[1]Свод '!$J$38/1000</f>
        <v>4116.4666800585164</v>
      </c>
      <c r="D40" s="29">
        <f t="shared" si="0"/>
        <v>222.28920072315989</v>
      </c>
      <c r="E40" s="29">
        <f t="shared" si="1"/>
        <v>129.66870042184328</v>
      </c>
      <c r="F40" s="29">
        <f t="shared" si="2"/>
        <v>82.329333601170333</v>
      </c>
      <c r="G40" s="30">
        <f>'[2]Свод '!$L$39</f>
        <v>63634.489902140151</v>
      </c>
      <c r="H40" s="30">
        <f t="shared" si="3"/>
        <v>3436.2624547155679</v>
      </c>
      <c r="I40" s="30">
        <f t="shared" si="4"/>
        <v>2004.4864319174148</v>
      </c>
      <c r="J40" s="30">
        <f t="shared" si="5"/>
        <v>1272.689798042803</v>
      </c>
      <c r="K40" s="30">
        <f t="shared" si="6"/>
        <v>70347.928586815935</v>
      </c>
      <c r="L40" s="40">
        <v>1225.7</v>
      </c>
      <c r="M40" s="41">
        <v>544.20000000000005</v>
      </c>
      <c r="N40" s="41">
        <v>155</v>
      </c>
      <c r="O40" s="32">
        <f>83+83</f>
        <v>166</v>
      </c>
      <c r="P40" s="33"/>
      <c r="Q40" s="34"/>
      <c r="R40" s="35"/>
      <c r="S40" s="35"/>
      <c r="T40" s="13">
        <f t="shared" si="7"/>
        <v>72438.828586815929</v>
      </c>
    </row>
    <row r="41" spans="1:20" s="36" customFormat="1" ht="15.75" hidden="1" x14ac:dyDescent="0.25">
      <c r="A41" s="42">
        <v>34</v>
      </c>
      <c r="B41" s="43" t="s">
        <v>55</v>
      </c>
      <c r="C41" s="29">
        <f>'[1]Свод '!$J$37/1000</f>
        <v>750.94086783294733</v>
      </c>
      <c r="D41" s="29">
        <f t="shared" si="0"/>
        <v>40.550806862979151</v>
      </c>
      <c r="E41" s="29">
        <f t="shared" si="1"/>
        <v>23.654637336737842</v>
      </c>
      <c r="F41" s="29">
        <f t="shared" si="2"/>
        <v>15.018817356658946</v>
      </c>
      <c r="G41" s="30">
        <f>'[2]Свод '!$L$38</f>
        <v>13640.958438604292</v>
      </c>
      <c r="H41" s="30">
        <f t="shared" si="3"/>
        <v>736.61175568463182</v>
      </c>
      <c r="I41" s="30">
        <f t="shared" si="4"/>
        <v>429.69019081603523</v>
      </c>
      <c r="J41" s="30">
        <f t="shared" si="5"/>
        <v>272.81916877208585</v>
      </c>
      <c r="K41" s="30">
        <f t="shared" si="6"/>
        <v>15080.079553877044</v>
      </c>
      <c r="L41" s="40">
        <v>505.8</v>
      </c>
      <c r="M41" s="41">
        <v>73.099999999999994</v>
      </c>
      <c r="N41" s="41">
        <v>155</v>
      </c>
      <c r="O41" s="32">
        <v>83</v>
      </c>
      <c r="P41" s="33"/>
      <c r="Q41" s="34"/>
      <c r="R41" s="35"/>
      <c r="S41" s="35"/>
      <c r="T41" s="13">
        <f t="shared" si="7"/>
        <v>15896.979553877043</v>
      </c>
    </row>
    <row r="42" spans="1:20" s="36" customFormat="1" ht="15.75" hidden="1" x14ac:dyDescent="0.25">
      <c r="A42" s="42">
        <v>35</v>
      </c>
      <c r="B42" s="43" t="s">
        <v>56</v>
      </c>
      <c r="C42" s="29">
        <f>'[1]Свод '!$J$41/1000</f>
        <v>8241.4683737085161</v>
      </c>
      <c r="D42" s="29">
        <f t="shared" si="0"/>
        <v>445.03929218025979</v>
      </c>
      <c r="E42" s="29">
        <f t="shared" si="1"/>
        <v>259.60625377181827</v>
      </c>
      <c r="F42" s="29">
        <f t="shared" si="2"/>
        <v>164.82936747417031</v>
      </c>
      <c r="G42" s="30">
        <f>'[2]Свод '!$L$42</f>
        <v>131826.82320282992</v>
      </c>
      <c r="H42" s="30">
        <f t="shared" si="3"/>
        <v>7118.6484529528152</v>
      </c>
      <c r="I42" s="30">
        <f t="shared" si="4"/>
        <v>4152.544930889143</v>
      </c>
      <c r="J42" s="30">
        <f t="shared" si="5"/>
        <v>2636.5364640565986</v>
      </c>
      <c r="K42" s="30">
        <f t="shared" si="6"/>
        <v>145734.55305072851</v>
      </c>
      <c r="L42" s="40">
        <v>1799.5</v>
      </c>
      <c r="M42" s="41">
        <v>302.5</v>
      </c>
      <c r="N42" s="41">
        <v>160</v>
      </c>
      <c r="O42" s="32">
        <v>83</v>
      </c>
      <c r="P42" s="33"/>
      <c r="Q42" s="34"/>
      <c r="R42" s="35"/>
      <c r="S42" s="35"/>
      <c r="T42" s="13">
        <f t="shared" si="7"/>
        <v>148079.55305072851</v>
      </c>
    </row>
    <row r="43" spans="1:20" s="36" customFormat="1" ht="15.75" hidden="1" x14ac:dyDescent="0.25">
      <c r="A43" s="26">
        <v>36</v>
      </c>
      <c r="B43" s="43" t="s">
        <v>57</v>
      </c>
      <c r="C43" s="29">
        <f>'[1]Свод '!$J$42/1000</f>
        <v>6425.0795290933629</v>
      </c>
      <c r="D43" s="29">
        <f t="shared" si="0"/>
        <v>346.9542945710416</v>
      </c>
      <c r="E43" s="29">
        <f t="shared" si="1"/>
        <v>202.39000516644094</v>
      </c>
      <c r="F43" s="29">
        <f t="shared" si="2"/>
        <v>128.50159058186725</v>
      </c>
      <c r="G43" s="30">
        <f>'[2]Свод '!$L$43</f>
        <v>91342.067517271324</v>
      </c>
      <c r="H43" s="30">
        <f t="shared" si="3"/>
        <v>4932.471645932651</v>
      </c>
      <c r="I43" s="30">
        <f t="shared" si="4"/>
        <v>2877.2751267940471</v>
      </c>
      <c r="J43" s="30">
        <f t="shared" si="5"/>
        <v>1826.8413503454265</v>
      </c>
      <c r="K43" s="30">
        <f t="shared" si="6"/>
        <v>100978.65564034344</v>
      </c>
      <c r="L43" s="40"/>
      <c r="M43" s="41">
        <v>418.4</v>
      </c>
      <c r="N43" s="41">
        <v>187</v>
      </c>
      <c r="O43" s="32">
        <v>161</v>
      </c>
      <c r="P43" s="33"/>
      <c r="Q43" s="34"/>
      <c r="R43" s="35"/>
      <c r="S43" s="35"/>
      <c r="T43" s="13">
        <f t="shared" si="7"/>
        <v>101745.05564034343</v>
      </c>
    </row>
    <row r="44" spans="1:20" s="55" customFormat="1" ht="15.75" hidden="1" x14ac:dyDescent="0.25">
      <c r="A44" s="38">
        <v>37</v>
      </c>
      <c r="B44" s="50" t="s">
        <v>58</v>
      </c>
      <c r="C44" s="51">
        <f>'[1]Свод '!$J$43/1000</f>
        <v>3725.8337278121139</v>
      </c>
      <c r="D44" s="51">
        <f t="shared" si="0"/>
        <v>201.19502130185415</v>
      </c>
      <c r="E44" s="51">
        <f t="shared" si="1"/>
        <v>117.36376242608159</v>
      </c>
      <c r="F44" s="51">
        <f t="shared" si="2"/>
        <v>74.516674556242279</v>
      </c>
      <c r="G44" s="30">
        <f>'[2]Свод '!$L$44</f>
        <v>57958.894338602637</v>
      </c>
      <c r="H44" s="52">
        <f t="shared" si="3"/>
        <v>3129.7802942845424</v>
      </c>
      <c r="I44" s="52">
        <f t="shared" si="4"/>
        <v>1825.7051716659832</v>
      </c>
      <c r="J44" s="52">
        <f t="shared" si="5"/>
        <v>1159.1778867720527</v>
      </c>
      <c r="K44" s="30">
        <f t="shared" si="6"/>
        <v>64073.557691325215</v>
      </c>
      <c r="L44" s="53">
        <v>724.2</v>
      </c>
      <c r="M44" s="54">
        <v>163.4</v>
      </c>
      <c r="N44" s="54">
        <v>155</v>
      </c>
      <c r="O44" s="32"/>
      <c r="P44" s="33"/>
      <c r="Q44" s="34"/>
      <c r="R44" s="35"/>
      <c r="S44" s="35"/>
      <c r="T44" s="13">
        <f t="shared" si="7"/>
        <v>65116.157691325214</v>
      </c>
    </row>
    <row r="45" spans="1:20" s="36" customFormat="1" ht="15.75" hidden="1" x14ac:dyDescent="0.25">
      <c r="A45" s="42">
        <v>38</v>
      </c>
      <c r="B45" s="43" t="s">
        <v>59</v>
      </c>
      <c r="C45" s="29">
        <f>'[1]Свод '!$J$45/1000</f>
        <v>3701.8287106355992</v>
      </c>
      <c r="D45" s="29">
        <f t="shared" si="0"/>
        <v>199.89875037432233</v>
      </c>
      <c r="E45" s="29">
        <f t="shared" si="1"/>
        <v>116.60760438502139</v>
      </c>
      <c r="F45" s="29">
        <f t="shared" si="2"/>
        <v>74.036574212711983</v>
      </c>
      <c r="G45" s="30">
        <f>'[2]Свод '!$L$46</f>
        <v>57152.917330953685</v>
      </c>
      <c r="H45" s="30">
        <f t="shared" si="3"/>
        <v>3086.2575358714989</v>
      </c>
      <c r="I45" s="30">
        <f t="shared" si="4"/>
        <v>1800.3168959250411</v>
      </c>
      <c r="J45" s="30">
        <f t="shared" si="5"/>
        <v>1143.0583466190737</v>
      </c>
      <c r="K45" s="30">
        <f t="shared" si="6"/>
        <v>63182.550109369295</v>
      </c>
      <c r="L45" s="40">
        <v>339.3</v>
      </c>
      <c r="M45" s="41">
        <v>123.5</v>
      </c>
      <c r="N45" s="54">
        <v>155</v>
      </c>
      <c r="O45" s="32"/>
      <c r="P45" s="33"/>
      <c r="Q45" s="34"/>
      <c r="R45" s="35"/>
      <c r="S45" s="35"/>
      <c r="T45" s="13">
        <f t="shared" si="7"/>
        <v>63800.350109369298</v>
      </c>
    </row>
    <row r="46" spans="1:20" s="36" customFormat="1" ht="15.75" hidden="1" x14ac:dyDescent="0.25">
      <c r="A46" s="42">
        <v>39</v>
      </c>
      <c r="B46" s="43" t="s">
        <v>60</v>
      </c>
      <c r="C46" s="29">
        <f>'[1]Свод '!$J$46/1000</f>
        <v>4431.6803452793492</v>
      </c>
      <c r="D46" s="29">
        <f t="shared" si="0"/>
        <v>239.31073864508483</v>
      </c>
      <c r="E46" s="29">
        <f t="shared" si="1"/>
        <v>139.5979308762995</v>
      </c>
      <c r="F46" s="29">
        <f t="shared" si="2"/>
        <v>88.633606905586987</v>
      </c>
      <c r="G46" s="30">
        <f>'[2]Свод '!$L$47</f>
        <v>70390.964825661053</v>
      </c>
      <c r="H46" s="30">
        <f t="shared" si="3"/>
        <v>3801.1121005856967</v>
      </c>
      <c r="I46" s="30">
        <f t="shared" si="4"/>
        <v>2217.3153920083232</v>
      </c>
      <c r="J46" s="30">
        <f t="shared" si="5"/>
        <v>1407.8192965132212</v>
      </c>
      <c r="K46" s="30">
        <f t="shared" si="6"/>
        <v>77817.211614768297</v>
      </c>
      <c r="L46" s="40">
        <v>1573.8</v>
      </c>
      <c r="M46" s="41">
        <v>993.4</v>
      </c>
      <c r="N46" s="54">
        <v>155</v>
      </c>
      <c r="O46" s="32">
        <v>83</v>
      </c>
      <c r="P46" s="33"/>
      <c r="Q46" s="34"/>
      <c r="R46" s="35"/>
      <c r="S46" s="35"/>
      <c r="T46" s="13">
        <f t="shared" si="7"/>
        <v>80622.411614768294</v>
      </c>
    </row>
    <row r="47" spans="1:20" s="36" customFormat="1" ht="15.75" hidden="1" x14ac:dyDescent="0.25">
      <c r="A47" s="42">
        <v>40</v>
      </c>
      <c r="B47" s="43" t="s">
        <v>61</v>
      </c>
      <c r="C47" s="29">
        <f>'[1]Свод '!$J$44/1000</f>
        <v>5387.8751330599744</v>
      </c>
      <c r="D47" s="29">
        <f t="shared" si="0"/>
        <v>290.94525718523857</v>
      </c>
      <c r="E47" s="29">
        <f t="shared" si="1"/>
        <v>169.7180666913892</v>
      </c>
      <c r="F47" s="29">
        <f t="shared" si="2"/>
        <v>107.7575026611995</v>
      </c>
      <c r="G47" s="30">
        <f>'[2]Свод '!$L$45</f>
        <v>78413.464372047587</v>
      </c>
      <c r="H47" s="30">
        <f t="shared" si="3"/>
        <v>4234.3270760905698</v>
      </c>
      <c r="I47" s="30">
        <f t="shared" si="4"/>
        <v>2470.0241277194991</v>
      </c>
      <c r="J47" s="30">
        <f t="shared" si="5"/>
        <v>1568.2692874409518</v>
      </c>
      <c r="K47" s="30">
        <f t="shared" si="6"/>
        <v>86686.084863298616</v>
      </c>
      <c r="L47" s="40">
        <v>1062</v>
      </c>
      <c r="M47" s="41">
        <v>254.4</v>
      </c>
      <c r="N47" s="54">
        <v>155</v>
      </c>
      <c r="O47" s="32"/>
      <c r="P47" s="33"/>
      <c r="Q47" s="34"/>
      <c r="R47" s="35"/>
      <c r="S47" s="35"/>
      <c r="T47" s="13">
        <f t="shared" si="7"/>
        <v>88157.48486329861</v>
      </c>
    </row>
    <row r="48" spans="1:20" s="36" customFormat="1" ht="15.75" hidden="1" x14ac:dyDescent="0.25">
      <c r="A48" s="26">
        <v>41</v>
      </c>
      <c r="B48" s="43" t="s">
        <v>62</v>
      </c>
      <c r="C48" s="29">
        <f>'[1]Свод '!$J$40/1000</f>
        <v>4508.8782471876812</v>
      </c>
      <c r="D48" s="29">
        <f t="shared" si="0"/>
        <v>243.47942534813478</v>
      </c>
      <c r="E48" s="29">
        <f t="shared" si="1"/>
        <v>142.02966478641196</v>
      </c>
      <c r="F48" s="29">
        <f t="shared" si="2"/>
        <v>90.177564943753623</v>
      </c>
      <c r="G48" s="30">
        <f>'[2]Свод '!$L$41</f>
        <v>62645.580574322419</v>
      </c>
      <c r="H48" s="30">
        <f t="shared" si="3"/>
        <v>3382.8613510134105</v>
      </c>
      <c r="I48" s="30">
        <f t="shared" si="4"/>
        <v>1973.3357880911562</v>
      </c>
      <c r="J48" s="30">
        <f t="shared" si="5"/>
        <v>1252.9116114864485</v>
      </c>
      <c r="K48" s="30">
        <f t="shared" si="6"/>
        <v>69254.68932491343</v>
      </c>
      <c r="L48" s="40">
        <v>3332</v>
      </c>
      <c r="M48" s="41">
        <v>321.5</v>
      </c>
      <c r="N48" s="41">
        <v>159</v>
      </c>
      <c r="O48" s="32">
        <v>83</v>
      </c>
      <c r="P48" s="33"/>
      <c r="Q48" s="34"/>
      <c r="R48" s="35"/>
      <c r="S48" s="35"/>
      <c r="T48" s="13">
        <f t="shared" si="7"/>
        <v>73150.18932491343</v>
      </c>
    </row>
    <row r="49" spans="1:20" s="36" customFormat="1" ht="15.75" hidden="1" x14ac:dyDescent="0.25">
      <c r="A49" s="38">
        <v>42</v>
      </c>
      <c r="B49" s="43" t="s">
        <v>63</v>
      </c>
      <c r="C49" s="29">
        <f>'[1]Свод '!$J$54/1000</f>
        <v>4199.1391736064734</v>
      </c>
      <c r="D49" s="29">
        <f t="shared" si="0"/>
        <v>226.75351537474955</v>
      </c>
      <c r="E49" s="29">
        <f t="shared" si="1"/>
        <v>132.27288396860394</v>
      </c>
      <c r="F49" s="29">
        <f t="shared" si="2"/>
        <v>83.982783472129469</v>
      </c>
      <c r="G49" s="30">
        <f>'[2]Свод '!$L$55</f>
        <v>44254.148910295233</v>
      </c>
      <c r="H49" s="30">
        <f t="shared" si="3"/>
        <v>2389.7240411559424</v>
      </c>
      <c r="I49" s="30">
        <f t="shared" si="4"/>
        <v>1394.0056906742998</v>
      </c>
      <c r="J49" s="30">
        <f t="shared" si="5"/>
        <v>885.08297820590462</v>
      </c>
      <c r="K49" s="30">
        <f t="shared" si="6"/>
        <v>48922.961620331378</v>
      </c>
      <c r="L49" s="40">
        <v>729.1</v>
      </c>
      <c r="M49" s="41">
        <v>810.8</v>
      </c>
      <c r="N49" s="41">
        <v>145</v>
      </c>
      <c r="O49" s="32">
        <v>0</v>
      </c>
      <c r="P49" s="33"/>
      <c r="Q49" s="34"/>
      <c r="R49" s="35"/>
      <c r="S49" s="35"/>
      <c r="T49" s="13">
        <f t="shared" si="7"/>
        <v>50607.86162033138</v>
      </c>
    </row>
    <row r="50" spans="1:20" s="36" customFormat="1" ht="15.75" hidden="1" x14ac:dyDescent="0.25">
      <c r="A50" s="42">
        <v>43</v>
      </c>
      <c r="B50" s="43" t="s">
        <v>64</v>
      </c>
      <c r="C50" s="29">
        <f>'[1]Свод '!$J$47/1000</f>
        <v>970.77216614128042</v>
      </c>
      <c r="D50" s="29">
        <f t="shared" si="0"/>
        <v>52.421696971629139</v>
      </c>
      <c r="E50" s="29">
        <f t="shared" si="1"/>
        <v>30.579323233450339</v>
      </c>
      <c r="F50" s="29">
        <f t="shared" si="2"/>
        <v>19.41544332282561</v>
      </c>
      <c r="G50" s="30">
        <f>'[2]Свод '!$L$70</f>
        <v>10099.042799999999</v>
      </c>
      <c r="H50" s="30">
        <f t="shared" si="3"/>
        <v>545.3483111999999</v>
      </c>
      <c r="I50" s="30">
        <f t="shared" si="4"/>
        <v>318.11984819999998</v>
      </c>
      <c r="J50" s="30">
        <f t="shared" si="5"/>
        <v>201.98085599999999</v>
      </c>
      <c r="K50" s="30">
        <f t="shared" si="6"/>
        <v>11164.491815399999</v>
      </c>
      <c r="L50" s="40">
        <v>160.80000000000001</v>
      </c>
      <c r="M50" s="41">
        <v>28.2</v>
      </c>
      <c r="N50" s="41">
        <v>155</v>
      </c>
      <c r="O50" s="32">
        <v>0</v>
      </c>
      <c r="P50" s="33"/>
      <c r="Q50" s="34"/>
      <c r="R50" s="35"/>
      <c r="S50" s="35"/>
      <c r="T50" s="13">
        <f t="shared" si="7"/>
        <v>11508.491815399999</v>
      </c>
    </row>
    <row r="51" spans="1:20" s="36" customFormat="1" ht="15.75" hidden="1" x14ac:dyDescent="0.25">
      <c r="A51" s="42">
        <v>44</v>
      </c>
      <c r="B51" s="43" t="s">
        <v>65</v>
      </c>
      <c r="C51" s="29">
        <f>'[1]Свод '!$J$53/1000</f>
        <v>3357.7147371766973</v>
      </c>
      <c r="D51" s="29">
        <f t="shared" si="0"/>
        <v>181.31659580754166</v>
      </c>
      <c r="E51" s="29">
        <f t="shared" si="1"/>
        <v>105.76801422106597</v>
      </c>
      <c r="F51" s="29">
        <f t="shared" si="2"/>
        <v>67.154294743533953</v>
      </c>
      <c r="G51" s="30">
        <f>'[2]Свод '!$L$54</f>
        <v>58079.098433554216</v>
      </c>
      <c r="H51" s="30">
        <f t="shared" si="3"/>
        <v>3136.2713154119274</v>
      </c>
      <c r="I51" s="30">
        <f t="shared" si="4"/>
        <v>1829.4916006569579</v>
      </c>
      <c r="J51" s="30">
        <f t="shared" si="5"/>
        <v>1161.5819686710843</v>
      </c>
      <c r="K51" s="30">
        <f t="shared" si="6"/>
        <v>64206.443318294179</v>
      </c>
      <c r="L51" s="40">
        <v>305.3</v>
      </c>
      <c r="M51" s="41">
        <v>102.5</v>
      </c>
      <c r="N51" s="41">
        <v>146</v>
      </c>
      <c r="O51" s="32">
        <v>83</v>
      </c>
      <c r="P51" s="33"/>
      <c r="Q51" s="34"/>
      <c r="R51" s="35"/>
      <c r="S51" s="35"/>
      <c r="T51" s="13">
        <f t="shared" si="7"/>
        <v>64843.243318294182</v>
      </c>
    </row>
    <row r="52" spans="1:20" s="36" customFormat="1" ht="15.75" hidden="1" x14ac:dyDescent="0.25">
      <c r="A52" s="42">
        <v>45</v>
      </c>
      <c r="B52" s="43" t="s">
        <v>66</v>
      </c>
      <c r="C52" s="29">
        <f>'[1]Свод '!$J$50/1000</f>
        <v>3114.1402739293017</v>
      </c>
      <c r="D52" s="29">
        <f t="shared" si="0"/>
        <v>168.16357479218229</v>
      </c>
      <c r="E52" s="29">
        <f t="shared" si="1"/>
        <v>98.095418628773018</v>
      </c>
      <c r="F52" s="29">
        <f t="shared" si="2"/>
        <v>62.282805478586035</v>
      </c>
      <c r="G52" s="30">
        <f>'[2]Свод '!$L$51</f>
        <v>38409.098389205159</v>
      </c>
      <c r="H52" s="30">
        <f t="shared" si="3"/>
        <v>2074.0913130170784</v>
      </c>
      <c r="I52" s="30">
        <f t="shared" si="4"/>
        <v>1209.8865992599626</v>
      </c>
      <c r="J52" s="30">
        <f t="shared" si="5"/>
        <v>768.18196778410322</v>
      </c>
      <c r="K52" s="30">
        <f t="shared" si="6"/>
        <v>42461.258269266305</v>
      </c>
      <c r="L52" s="40">
        <v>318.60000000000002</v>
      </c>
      <c r="M52" s="41">
        <v>131.5</v>
      </c>
      <c r="N52" s="41">
        <v>146</v>
      </c>
      <c r="O52" s="32"/>
      <c r="P52" s="33"/>
      <c r="Q52" s="34"/>
      <c r="R52" s="35"/>
      <c r="S52" s="35"/>
      <c r="T52" s="13">
        <f t="shared" si="7"/>
        <v>43057.358269266304</v>
      </c>
    </row>
    <row r="53" spans="1:20" s="36" customFormat="1" ht="15.75" hidden="1" x14ac:dyDescent="0.25">
      <c r="A53" s="26">
        <v>46</v>
      </c>
      <c r="B53" s="43" t="s">
        <v>67</v>
      </c>
      <c r="C53" s="29">
        <f>'[1]Свод '!$J$48/1000</f>
        <v>3733.4605312137242</v>
      </c>
      <c r="D53" s="29">
        <f t="shared" si="0"/>
        <v>201.60686868554112</v>
      </c>
      <c r="E53" s="29">
        <f t="shared" si="1"/>
        <v>117.60400673323232</v>
      </c>
      <c r="F53" s="29">
        <f t="shared" si="2"/>
        <v>74.669210624274484</v>
      </c>
      <c r="G53" s="30">
        <f>'[2]Свод '!$L$49</f>
        <v>56226.267654955016</v>
      </c>
      <c r="H53" s="30">
        <f t="shared" si="3"/>
        <v>3036.2184533675709</v>
      </c>
      <c r="I53" s="30">
        <f t="shared" si="4"/>
        <v>1771.1274311310833</v>
      </c>
      <c r="J53" s="30">
        <f t="shared" si="5"/>
        <v>1124.5253530991004</v>
      </c>
      <c r="K53" s="30">
        <f t="shared" si="6"/>
        <v>62158.138892552772</v>
      </c>
      <c r="L53" s="40">
        <v>1641.7</v>
      </c>
      <c r="M53" s="41">
        <v>803.4</v>
      </c>
      <c r="N53" s="41">
        <v>234</v>
      </c>
      <c r="O53" s="32">
        <v>83</v>
      </c>
      <c r="P53" s="33"/>
      <c r="Q53" s="34"/>
      <c r="R53" s="35"/>
      <c r="S53" s="35"/>
      <c r="T53" s="13">
        <f t="shared" si="7"/>
        <v>64920.23889255277</v>
      </c>
    </row>
    <row r="54" spans="1:20" s="36" customFormat="1" ht="0.75" hidden="1" customHeight="1" x14ac:dyDescent="0.25">
      <c r="A54" s="38">
        <v>47</v>
      </c>
      <c r="B54" s="43"/>
      <c r="C54" s="29"/>
      <c r="D54" s="29"/>
      <c r="E54" s="29"/>
      <c r="F54" s="29"/>
      <c r="G54" s="30"/>
      <c r="H54" s="30"/>
      <c r="I54" s="30"/>
      <c r="J54" s="30"/>
      <c r="K54" s="30"/>
      <c r="L54" s="56"/>
      <c r="M54" s="41"/>
      <c r="N54" s="41"/>
      <c r="O54" s="32"/>
      <c r="P54" s="33"/>
      <c r="Q54" s="34"/>
      <c r="R54" s="35"/>
      <c r="S54" s="35"/>
      <c r="T54" s="13"/>
    </row>
    <row r="55" spans="1:20" s="36" customFormat="1" ht="31.5" hidden="1" x14ac:dyDescent="0.25">
      <c r="A55" s="42">
        <v>48</v>
      </c>
      <c r="B55" s="43" t="s">
        <v>68</v>
      </c>
      <c r="C55" s="29">
        <f>'[1]Свод '!$J$51/1000</f>
        <v>5683.7802916720584</v>
      </c>
      <c r="D55" s="29">
        <f t="shared" si="0"/>
        <v>306.92413575029116</v>
      </c>
      <c r="E55" s="29">
        <f t="shared" si="1"/>
        <v>179.03907918766987</v>
      </c>
      <c r="F55" s="29">
        <f t="shared" si="2"/>
        <v>113.67560583344117</v>
      </c>
      <c r="G55" s="30">
        <f>'[2]Свод '!$L$52</f>
        <v>97677.201765257196</v>
      </c>
      <c r="H55" s="30">
        <f t="shared" si="3"/>
        <v>5274.5688953238887</v>
      </c>
      <c r="I55" s="30">
        <f t="shared" si="4"/>
        <v>3076.831855605602</v>
      </c>
      <c r="J55" s="30">
        <f t="shared" si="5"/>
        <v>1953.544035305144</v>
      </c>
      <c r="K55" s="30">
        <f t="shared" si="6"/>
        <v>107982.14655149182</v>
      </c>
      <c r="L55" s="40">
        <v>1439.6</v>
      </c>
      <c r="M55" s="41">
        <v>531.5</v>
      </c>
      <c r="N55" s="41">
        <v>159</v>
      </c>
      <c r="O55" s="32">
        <v>94</v>
      </c>
      <c r="P55" s="33">
        <v>826.3</v>
      </c>
      <c r="Q55" s="34"/>
      <c r="R55" s="35"/>
      <c r="S55" s="35"/>
      <c r="T55" s="13">
        <f t="shared" si="7"/>
        <v>111032.54655149183</v>
      </c>
    </row>
    <row r="56" spans="1:20" s="36" customFormat="1" ht="15.75" hidden="1" x14ac:dyDescent="0.25">
      <c r="A56" s="42">
        <v>49</v>
      </c>
      <c r="B56" s="43" t="s">
        <v>69</v>
      </c>
      <c r="C56" s="29">
        <f>'[1]Свод '!$J$52/1000</f>
        <v>3830.8684139168495</v>
      </c>
      <c r="D56" s="29">
        <f t="shared" si="0"/>
        <v>206.86689435150984</v>
      </c>
      <c r="E56" s="29">
        <f t="shared" si="1"/>
        <v>120.67235503838077</v>
      </c>
      <c r="F56" s="29">
        <f t="shared" si="2"/>
        <v>76.617368278336997</v>
      </c>
      <c r="G56" s="30">
        <f>'[2]Свод '!$L$53</f>
        <v>46258.675314073058</v>
      </c>
      <c r="H56" s="30">
        <f t="shared" si="3"/>
        <v>2497.9684669599451</v>
      </c>
      <c r="I56" s="30">
        <f t="shared" si="4"/>
        <v>1457.1482723933016</v>
      </c>
      <c r="J56" s="30">
        <f t="shared" si="5"/>
        <v>925.17350628146119</v>
      </c>
      <c r="K56" s="30">
        <f t="shared" si="6"/>
        <v>51138.965559707765</v>
      </c>
      <c r="L56" s="40">
        <v>1857</v>
      </c>
      <c r="M56" s="41">
        <v>326.39999999999998</v>
      </c>
      <c r="N56" s="41">
        <v>212</v>
      </c>
      <c r="O56" s="32"/>
      <c r="P56" s="33"/>
      <c r="Q56" s="34"/>
      <c r="R56" s="35"/>
      <c r="S56" s="35"/>
      <c r="T56" s="13">
        <f t="shared" si="7"/>
        <v>53534.365559707767</v>
      </c>
    </row>
    <row r="57" spans="1:20" s="36" customFormat="1" ht="15.75" hidden="1" x14ac:dyDescent="0.25">
      <c r="A57" s="42">
        <v>50</v>
      </c>
      <c r="B57" s="43" t="s">
        <v>70</v>
      </c>
      <c r="C57" s="29">
        <f>'[1]Свод '!$J$55/1000</f>
        <v>4295.9332007964895</v>
      </c>
      <c r="D57" s="29">
        <f t="shared" si="0"/>
        <v>231.98039284301043</v>
      </c>
      <c r="E57" s="29">
        <f t="shared" si="1"/>
        <v>135.32189582508943</v>
      </c>
      <c r="F57" s="29">
        <f t="shared" si="2"/>
        <v>85.918664015929792</v>
      </c>
      <c r="G57" s="30">
        <f>'[2]Свод '!$L$56</f>
        <v>51011.745264241021</v>
      </c>
      <c r="H57" s="30">
        <f t="shared" si="3"/>
        <v>2754.6342442690147</v>
      </c>
      <c r="I57" s="30">
        <f t="shared" si="4"/>
        <v>1606.8699758235923</v>
      </c>
      <c r="J57" s="30">
        <f t="shared" si="5"/>
        <v>1020.2349052848205</v>
      </c>
      <c r="K57" s="30">
        <f t="shared" si="6"/>
        <v>56393.484389618447</v>
      </c>
      <c r="L57" s="40">
        <v>1208</v>
      </c>
      <c r="M57" s="41">
        <v>204.6</v>
      </c>
      <c r="N57" s="41">
        <v>350</v>
      </c>
      <c r="O57" s="32"/>
      <c r="P57" s="33">
        <v>232.1</v>
      </c>
      <c r="Q57" s="34"/>
      <c r="R57" s="35"/>
      <c r="S57" s="35"/>
      <c r="T57" s="13">
        <f t="shared" si="7"/>
        <v>58388.184389618444</v>
      </c>
    </row>
    <row r="58" spans="1:20" s="36" customFormat="1" ht="15.75" hidden="1" x14ac:dyDescent="0.25">
      <c r="A58" s="26">
        <v>51</v>
      </c>
      <c r="B58" s="43" t="s">
        <v>71</v>
      </c>
      <c r="C58" s="29">
        <f>'[1]Свод '!$J$56/1000</f>
        <v>3834.7523088121143</v>
      </c>
      <c r="D58" s="29">
        <f t="shared" si="0"/>
        <v>207.07662467585416</v>
      </c>
      <c r="E58" s="29">
        <f t="shared" si="1"/>
        <v>120.79469772758162</v>
      </c>
      <c r="F58" s="29">
        <f t="shared" si="2"/>
        <v>76.695046176242286</v>
      </c>
      <c r="G58" s="30">
        <f>'[2]Свод '!$L$57</f>
        <v>86034.075405351032</v>
      </c>
      <c r="H58" s="30">
        <f t="shared" si="3"/>
        <v>4645.8400718889552</v>
      </c>
      <c r="I58" s="30">
        <f t="shared" si="4"/>
        <v>2710.0733752685578</v>
      </c>
      <c r="J58" s="30">
        <f t="shared" si="5"/>
        <v>1720.6815081070206</v>
      </c>
      <c r="K58" s="30">
        <f t="shared" si="6"/>
        <v>95110.670360615579</v>
      </c>
      <c r="L58" s="40">
        <v>233.1</v>
      </c>
      <c r="M58" s="41">
        <v>60</v>
      </c>
      <c r="N58" s="41">
        <v>212</v>
      </c>
      <c r="O58" s="32"/>
      <c r="P58" s="33">
        <v>146.69999999999999</v>
      </c>
      <c r="Q58" s="34"/>
      <c r="R58" s="35"/>
      <c r="S58" s="35"/>
      <c r="T58" s="13">
        <f t="shared" si="7"/>
        <v>95762.470360615582</v>
      </c>
    </row>
    <row r="59" spans="1:20" s="36" customFormat="1" ht="15.75" hidden="1" x14ac:dyDescent="0.25">
      <c r="A59" s="38">
        <v>52</v>
      </c>
      <c r="B59" s="43" t="s">
        <v>72</v>
      </c>
      <c r="C59" s="29">
        <f>'[1]Свод '!$J$57/1000</f>
        <v>7420.7923418682676</v>
      </c>
      <c r="D59" s="29">
        <f t="shared" si="0"/>
        <v>400.72278646088643</v>
      </c>
      <c r="E59" s="29">
        <f t="shared" si="1"/>
        <v>233.75495876885043</v>
      </c>
      <c r="F59" s="29">
        <f t="shared" si="2"/>
        <v>148.41584683736536</v>
      </c>
      <c r="G59" s="30">
        <f>'[2]Свод '!$L$58</f>
        <v>100446.05755700561</v>
      </c>
      <c r="H59" s="30">
        <f t="shared" si="3"/>
        <v>5424.0871080783027</v>
      </c>
      <c r="I59" s="30">
        <f t="shared" si="4"/>
        <v>3164.0508130456774</v>
      </c>
      <c r="J59" s="30">
        <f t="shared" si="5"/>
        <v>2008.9211511401122</v>
      </c>
      <c r="K59" s="30">
        <f t="shared" si="6"/>
        <v>111043.11662926969</v>
      </c>
      <c r="L59" s="40">
        <v>1689.9</v>
      </c>
      <c r="M59" s="41">
        <v>370.1</v>
      </c>
      <c r="N59" s="41">
        <v>365</v>
      </c>
      <c r="O59" s="32">
        <v>161</v>
      </c>
      <c r="P59" s="33"/>
      <c r="Q59" s="34"/>
      <c r="R59" s="35"/>
      <c r="S59" s="35"/>
      <c r="T59" s="13">
        <f t="shared" si="7"/>
        <v>113629.11662926969</v>
      </c>
    </row>
    <row r="60" spans="1:20" s="36" customFormat="1" ht="15.75" hidden="1" x14ac:dyDescent="0.25">
      <c r="A60" s="42">
        <v>53</v>
      </c>
      <c r="B60" s="43" t="s">
        <v>73</v>
      </c>
      <c r="C60" s="29">
        <f>'[1]Свод '!$J$58/1000</f>
        <v>3217.4119115719004</v>
      </c>
      <c r="D60" s="29">
        <f t="shared" si="0"/>
        <v>173.74024322488262</v>
      </c>
      <c r="E60" s="29">
        <f t="shared" si="1"/>
        <v>101.34847521451488</v>
      </c>
      <c r="F60" s="29">
        <f t="shared" si="2"/>
        <v>64.348238231438003</v>
      </c>
      <c r="G60" s="30">
        <f>'[2]Свод '!$L$59</f>
        <v>41406.58352094041</v>
      </c>
      <c r="H60" s="30">
        <f t="shared" si="3"/>
        <v>2235.9555101307819</v>
      </c>
      <c r="I60" s="30">
        <f t="shared" si="4"/>
        <v>1304.3073809096231</v>
      </c>
      <c r="J60" s="30">
        <f t="shared" si="5"/>
        <v>828.1316704188082</v>
      </c>
      <c r="K60" s="30">
        <f t="shared" si="6"/>
        <v>45774.978082399626</v>
      </c>
      <c r="L60" s="40">
        <v>621</v>
      </c>
      <c r="M60" s="41">
        <v>100.3</v>
      </c>
      <c r="N60" s="41">
        <v>212</v>
      </c>
      <c r="O60" s="32"/>
      <c r="P60" s="33"/>
      <c r="Q60" s="34"/>
      <c r="R60" s="35"/>
      <c r="S60" s="35"/>
      <c r="T60" s="13">
        <f t="shared" si="7"/>
        <v>46708.278082399629</v>
      </c>
    </row>
    <row r="61" spans="1:20" s="36" customFormat="1" ht="15.75" hidden="1" x14ac:dyDescent="0.25">
      <c r="A61" s="42">
        <v>54</v>
      </c>
      <c r="B61" s="57" t="s">
        <v>74</v>
      </c>
      <c r="C61" s="58">
        <f>'[1]Свод '!$J$59/1000</f>
        <v>8821.5752963335181</v>
      </c>
      <c r="D61" s="29">
        <f t="shared" si="0"/>
        <v>476.36506600200994</v>
      </c>
      <c r="E61" s="29">
        <f t="shared" si="1"/>
        <v>277.87962183450583</v>
      </c>
      <c r="F61" s="29">
        <f t="shared" si="2"/>
        <v>176.43150592667035</v>
      </c>
      <c r="G61" s="30">
        <f>'[2]Свод '!$L$60</f>
        <v>139117.7462395867</v>
      </c>
      <c r="H61" s="30">
        <f t="shared" si="3"/>
        <v>7512.3582969376821</v>
      </c>
      <c r="I61" s="30">
        <f t="shared" si="4"/>
        <v>4382.209006546982</v>
      </c>
      <c r="J61" s="30">
        <f t="shared" si="5"/>
        <v>2782.354924791734</v>
      </c>
      <c r="K61" s="30">
        <f t="shared" si="6"/>
        <v>153794.66846786311</v>
      </c>
      <c r="L61" s="40">
        <v>1280.3</v>
      </c>
      <c r="M61" s="41">
        <v>1221.5999999999999</v>
      </c>
      <c r="N61" s="41">
        <v>397</v>
      </c>
      <c r="O61" s="32">
        <v>161</v>
      </c>
      <c r="P61" s="33">
        <v>162.4</v>
      </c>
      <c r="Q61" s="34"/>
      <c r="R61" s="35"/>
      <c r="S61" s="35"/>
      <c r="T61" s="13">
        <f t="shared" si="7"/>
        <v>157016.9684678631</v>
      </c>
    </row>
    <row r="62" spans="1:20" s="36" customFormat="1" ht="15.75" hidden="1" x14ac:dyDescent="0.25">
      <c r="A62" s="42">
        <v>55</v>
      </c>
      <c r="B62" s="43"/>
      <c r="C62" s="29"/>
      <c r="D62" s="29"/>
      <c r="E62" s="29"/>
      <c r="F62" s="29"/>
      <c r="G62" s="30"/>
      <c r="H62" s="30"/>
      <c r="I62" s="30"/>
      <c r="J62" s="30"/>
      <c r="K62" s="30"/>
      <c r="L62" s="40"/>
      <c r="M62" s="41"/>
      <c r="N62" s="41"/>
      <c r="O62" s="32"/>
      <c r="P62" s="33"/>
      <c r="Q62" s="34"/>
      <c r="R62" s="35"/>
      <c r="S62" s="35"/>
      <c r="T62" s="13"/>
    </row>
    <row r="63" spans="1:20" s="36" customFormat="1" ht="15.75" hidden="1" x14ac:dyDescent="0.25">
      <c r="A63" s="26">
        <v>56</v>
      </c>
      <c r="B63" s="43" t="s">
        <v>75</v>
      </c>
      <c r="C63" s="29">
        <f>'[1]Свод '!$J$68/1000</f>
        <v>1052.6529652704471</v>
      </c>
      <c r="D63" s="29">
        <f t="shared" si="0"/>
        <v>56.843260124604143</v>
      </c>
      <c r="E63" s="29">
        <f t="shared" si="1"/>
        <v>33.158568406019086</v>
      </c>
      <c r="F63" s="29">
        <f t="shared" si="2"/>
        <v>21.053059305408944</v>
      </c>
      <c r="G63" s="30">
        <f>'[2]Свод '!$L$69</f>
        <v>13311.23260218804</v>
      </c>
      <c r="H63" s="30">
        <f t="shared" si="3"/>
        <v>718.80656051815413</v>
      </c>
      <c r="I63" s="30">
        <f t="shared" si="4"/>
        <v>419.30382696892326</v>
      </c>
      <c r="J63" s="30">
        <f t="shared" si="5"/>
        <v>266.22465204376078</v>
      </c>
      <c r="K63" s="30">
        <f t="shared" si="6"/>
        <v>14715.567641718879</v>
      </c>
      <c r="L63" s="40">
        <v>149</v>
      </c>
      <c r="M63" s="41">
        <v>77.3</v>
      </c>
      <c r="N63" s="41">
        <v>211</v>
      </c>
      <c r="O63" s="32">
        <v>0</v>
      </c>
      <c r="P63" s="33"/>
      <c r="Q63" s="34"/>
      <c r="R63" s="35"/>
      <c r="S63" s="35"/>
      <c r="T63" s="13">
        <f t="shared" si="7"/>
        <v>15152.867641718878</v>
      </c>
    </row>
    <row r="64" spans="1:20" s="36" customFormat="1" ht="15.75" hidden="1" x14ac:dyDescent="0.25">
      <c r="A64" s="38">
        <v>57</v>
      </c>
      <c r="B64" s="57" t="s">
        <v>76</v>
      </c>
      <c r="C64" s="58">
        <f>'[1]Свод '!$J$61/1000</f>
        <v>1148.8544637297257</v>
      </c>
      <c r="D64" s="29">
        <f t="shared" si="0"/>
        <v>62.038141041405183</v>
      </c>
      <c r="E64" s="29">
        <f t="shared" si="1"/>
        <v>36.188915607486358</v>
      </c>
      <c r="F64" s="29">
        <f t="shared" si="2"/>
        <v>22.977089274594515</v>
      </c>
      <c r="G64" s="30">
        <f>'[2]Свод '!$L$62</f>
        <v>16336.875497065854</v>
      </c>
      <c r="H64" s="30">
        <f t="shared" si="3"/>
        <v>882.19127684155615</v>
      </c>
      <c r="I64" s="30">
        <f t="shared" si="4"/>
        <v>514.61157815757451</v>
      </c>
      <c r="J64" s="30">
        <f t="shared" si="5"/>
        <v>326.73750994131706</v>
      </c>
      <c r="K64" s="30">
        <f t="shared" si="6"/>
        <v>18060.415862006303</v>
      </c>
      <c r="L64" s="40">
        <v>154.9</v>
      </c>
      <c r="M64" s="41">
        <v>24.3</v>
      </c>
      <c r="N64" s="41">
        <v>211</v>
      </c>
      <c r="O64" s="32">
        <v>0</v>
      </c>
      <c r="P64" s="33"/>
      <c r="Q64" s="34"/>
      <c r="R64" s="35"/>
      <c r="S64" s="35"/>
      <c r="T64" s="13">
        <f t="shared" si="7"/>
        <v>18450.615862006303</v>
      </c>
    </row>
    <row r="65" spans="1:20" s="36" customFormat="1" ht="15.75" hidden="1" x14ac:dyDescent="0.25">
      <c r="A65" s="42">
        <v>58</v>
      </c>
      <c r="B65" s="57" t="s">
        <v>77</v>
      </c>
      <c r="C65" s="58">
        <f>'[1]Свод '!$J$63/1000</f>
        <v>1032.8425298943091</v>
      </c>
      <c r="D65" s="29">
        <f t="shared" si="0"/>
        <v>55.773496614292689</v>
      </c>
      <c r="E65" s="29">
        <f t="shared" si="1"/>
        <v>32.534539691670737</v>
      </c>
      <c r="F65" s="29">
        <f t="shared" si="2"/>
        <v>20.656850597886184</v>
      </c>
      <c r="G65" s="30">
        <f>'[2]Свод '!$L$64</f>
        <v>15714.533437573669</v>
      </c>
      <c r="H65" s="30">
        <f t="shared" si="3"/>
        <v>848.58480562897819</v>
      </c>
      <c r="I65" s="30">
        <f t="shared" si="4"/>
        <v>495.00780328357064</v>
      </c>
      <c r="J65" s="30">
        <f t="shared" si="5"/>
        <v>314.29066875147339</v>
      </c>
      <c r="K65" s="30">
        <f t="shared" si="6"/>
        <v>17372.41671523769</v>
      </c>
      <c r="L65" s="40">
        <v>149</v>
      </c>
      <c r="M65" s="41">
        <v>83.6</v>
      </c>
      <c r="N65" s="41">
        <v>211</v>
      </c>
      <c r="O65" s="32">
        <v>0</v>
      </c>
      <c r="P65" s="33"/>
      <c r="Q65" s="34"/>
      <c r="R65" s="35"/>
      <c r="S65" s="35"/>
      <c r="T65" s="13">
        <f t="shared" si="7"/>
        <v>17816.016715237689</v>
      </c>
    </row>
    <row r="66" spans="1:20" s="36" customFormat="1" ht="15.75" hidden="1" x14ac:dyDescent="0.25">
      <c r="A66" s="42">
        <v>59</v>
      </c>
      <c r="B66" s="43" t="s">
        <v>78</v>
      </c>
      <c r="C66" s="29">
        <f>'[1]Свод '!$J$62/1000</f>
        <v>1161.6303581651423</v>
      </c>
      <c r="D66" s="29">
        <f t="shared" si="0"/>
        <v>62.72803934091769</v>
      </c>
      <c r="E66" s="29">
        <f t="shared" si="1"/>
        <v>36.591356282201986</v>
      </c>
      <c r="F66" s="29">
        <f t="shared" si="2"/>
        <v>23.232607163302845</v>
      </c>
      <c r="G66" s="30">
        <f>'[2]Свод '!$L$63</f>
        <v>21617.040573203842</v>
      </c>
      <c r="H66" s="30">
        <f t="shared" si="3"/>
        <v>1167.3201909530073</v>
      </c>
      <c r="I66" s="30">
        <f t="shared" si="4"/>
        <v>680.93677805592108</v>
      </c>
      <c r="J66" s="30">
        <f t="shared" si="5"/>
        <v>432.34081146407686</v>
      </c>
      <c r="K66" s="30">
        <f t="shared" si="6"/>
        <v>23897.638353676848</v>
      </c>
      <c r="L66" s="40">
        <v>345.2</v>
      </c>
      <c r="M66" s="41">
        <v>245.2</v>
      </c>
      <c r="N66" s="41">
        <v>211</v>
      </c>
      <c r="O66" s="32">
        <v>0</v>
      </c>
      <c r="P66" s="33"/>
      <c r="Q66" s="34"/>
      <c r="R66" s="35"/>
      <c r="S66" s="35"/>
      <c r="T66" s="13">
        <f t="shared" si="7"/>
        <v>24699.03835367685</v>
      </c>
    </row>
    <row r="67" spans="1:20" s="36" customFormat="1" ht="15.75" hidden="1" x14ac:dyDescent="0.25">
      <c r="A67" s="42">
        <v>60</v>
      </c>
      <c r="B67" s="57" t="s">
        <v>79</v>
      </c>
      <c r="C67" s="58">
        <f>'[1]Свод '!$J$67/1000</f>
        <v>1292.3081337484759</v>
      </c>
      <c r="D67" s="29">
        <f t="shared" si="0"/>
        <v>69.784639222417695</v>
      </c>
      <c r="E67" s="29">
        <f t="shared" si="1"/>
        <v>40.707706213076996</v>
      </c>
      <c r="F67" s="29">
        <f t="shared" si="2"/>
        <v>25.84616267496952</v>
      </c>
      <c r="G67" s="30">
        <f>'[2]Свод '!$L$67</f>
        <v>14692.205616541105</v>
      </c>
      <c r="H67" s="30">
        <f t="shared" si="3"/>
        <v>793.3791032932196</v>
      </c>
      <c r="I67" s="30">
        <f t="shared" si="4"/>
        <v>462.80447692104485</v>
      </c>
      <c r="J67" s="30">
        <f t="shared" si="5"/>
        <v>293.8441123308221</v>
      </c>
      <c r="K67" s="30">
        <f t="shared" si="6"/>
        <v>16242.233309086192</v>
      </c>
      <c r="L67" s="40">
        <v>295</v>
      </c>
      <c r="M67" s="41">
        <v>65.5</v>
      </c>
      <c r="N67" s="41">
        <v>211</v>
      </c>
      <c r="O67" s="32">
        <v>0</v>
      </c>
      <c r="P67" s="33"/>
      <c r="Q67" s="34"/>
      <c r="R67" s="35"/>
      <c r="S67" s="35"/>
      <c r="T67" s="13">
        <f t="shared" si="7"/>
        <v>16813.733309086194</v>
      </c>
    </row>
    <row r="68" spans="1:20" s="36" customFormat="1" ht="15.75" hidden="1" x14ac:dyDescent="0.25">
      <c r="A68" s="26">
        <v>61</v>
      </c>
      <c r="B68" s="43" t="s">
        <v>80</v>
      </c>
      <c r="C68" s="29">
        <f>'[1]Свод '!$J$64/1000</f>
        <v>869.21372860378051</v>
      </c>
      <c r="D68" s="29">
        <f t="shared" si="0"/>
        <v>46.937541344604149</v>
      </c>
      <c r="E68" s="29">
        <f t="shared" si="1"/>
        <v>27.38023245101909</v>
      </c>
      <c r="F68" s="29">
        <f t="shared" si="2"/>
        <v>17.384274572075611</v>
      </c>
      <c r="G68" s="30">
        <f>'[2]Свод '!$L$65</f>
        <v>18157.453741406789</v>
      </c>
      <c r="H68" s="30">
        <f t="shared" si="3"/>
        <v>980.50250203596659</v>
      </c>
      <c r="I68" s="30">
        <f t="shared" si="4"/>
        <v>571.95979285431395</v>
      </c>
      <c r="J68" s="30">
        <f t="shared" si="5"/>
        <v>363.14907482813578</v>
      </c>
      <c r="K68" s="30">
        <f t="shared" si="6"/>
        <v>20073.065111125208</v>
      </c>
      <c r="L68" s="40">
        <v>330.4</v>
      </c>
      <c r="M68" s="41">
        <v>33.6</v>
      </c>
      <c r="N68" s="41">
        <v>211</v>
      </c>
      <c r="O68" s="32">
        <v>0</v>
      </c>
      <c r="P68" s="33"/>
      <c r="Q68" s="34"/>
      <c r="R68" s="35"/>
      <c r="S68" s="35"/>
      <c r="T68" s="13">
        <f t="shared" si="7"/>
        <v>20648.065111125208</v>
      </c>
    </row>
    <row r="69" spans="1:20" s="36" customFormat="1" ht="15.75" hidden="1" x14ac:dyDescent="0.25">
      <c r="A69" s="38">
        <v>62</v>
      </c>
      <c r="B69" s="57" t="s">
        <v>81</v>
      </c>
      <c r="C69" s="58">
        <f>'[1]Свод '!$J$65/1000</f>
        <v>1154.8102987829473</v>
      </c>
      <c r="D69" s="29">
        <f t="shared" si="0"/>
        <v>62.359756134279145</v>
      </c>
      <c r="E69" s="29">
        <f t="shared" si="1"/>
        <v>36.376524411662842</v>
      </c>
      <c r="F69" s="29">
        <f t="shared" si="2"/>
        <v>23.096205975658947</v>
      </c>
      <c r="G69" s="30">
        <f>'[2]Свод '!$L$66</f>
        <v>19985.664615073671</v>
      </c>
      <c r="H69" s="30">
        <f t="shared" si="3"/>
        <v>1079.2258892139782</v>
      </c>
      <c r="I69" s="30">
        <f t="shared" si="4"/>
        <v>629.54843537482077</v>
      </c>
      <c r="J69" s="30">
        <f t="shared" si="5"/>
        <v>399.71329230147342</v>
      </c>
      <c r="K69" s="30">
        <f t="shared" si="6"/>
        <v>22094.152231963944</v>
      </c>
      <c r="L69" s="40">
        <v>321.60000000000002</v>
      </c>
      <c r="M69" s="41">
        <v>44</v>
      </c>
      <c r="N69" s="41">
        <v>211</v>
      </c>
      <c r="O69" s="32">
        <v>0</v>
      </c>
      <c r="P69" s="33"/>
      <c r="Q69" s="34"/>
      <c r="R69" s="35"/>
      <c r="S69" s="35"/>
      <c r="T69" s="13">
        <f t="shared" si="7"/>
        <v>22670.752231963943</v>
      </c>
    </row>
    <row r="70" spans="1:20" s="36" customFormat="1" ht="15" hidden="1" customHeight="1" x14ac:dyDescent="0.25">
      <c r="A70" s="42">
        <v>63</v>
      </c>
      <c r="B70" s="43" t="s">
        <v>82</v>
      </c>
      <c r="C70" s="29">
        <f>'[1]Свод '!$J$60/1000</f>
        <v>1565.6191166996141</v>
      </c>
      <c r="D70" s="29">
        <f t="shared" si="0"/>
        <v>84.543432301779163</v>
      </c>
      <c r="E70" s="29">
        <f t="shared" si="1"/>
        <v>49.317002176037853</v>
      </c>
      <c r="F70" s="29">
        <f t="shared" si="2"/>
        <v>31.312382333992282</v>
      </c>
      <c r="G70" s="30">
        <f>'[2]Свод '!$L$61</f>
        <v>18784.413722239293</v>
      </c>
      <c r="H70" s="30">
        <f t="shared" si="3"/>
        <v>1014.3583410009218</v>
      </c>
      <c r="I70" s="30">
        <f t="shared" si="4"/>
        <v>591.7090322505378</v>
      </c>
      <c r="J70" s="30">
        <f t="shared" si="5"/>
        <v>375.68827444478586</v>
      </c>
      <c r="K70" s="30">
        <f t="shared" si="6"/>
        <v>20766.169369935542</v>
      </c>
      <c r="L70" s="40">
        <v>337.9</v>
      </c>
      <c r="M70" s="41">
        <v>61.6</v>
      </c>
      <c r="N70" s="41">
        <v>211</v>
      </c>
      <c r="O70" s="32">
        <v>161</v>
      </c>
      <c r="P70" s="33"/>
      <c r="Q70" s="34"/>
      <c r="R70" s="35"/>
      <c r="S70" s="35"/>
      <c r="T70" s="13">
        <f t="shared" si="7"/>
        <v>21537.669369935542</v>
      </c>
    </row>
    <row r="71" spans="1:20" s="36" customFormat="1" ht="15.75" hidden="1" x14ac:dyDescent="0.25">
      <c r="A71" s="42">
        <v>64</v>
      </c>
      <c r="B71" s="43"/>
      <c r="C71" s="29"/>
      <c r="D71" s="29"/>
      <c r="E71" s="29"/>
      <c r="F71" s="29"/>
      <c r="G71" s="30"/>
      <c r="H71" s="30"/>
      <c r="I71" s="30"/>
      <c r="J71" s="30"/>
      <c r="K71" s="30"/>
      <c r="L71" s="40"/>
      <c r="M71" s="41"/>
      <c r="N71" s="41"/>
      <c r="O71" s="32"/>
      <c r="P71" s="33"/>
      <c r="Q71" s="34"/>
      <c r="R71" s="35"/>
      <c r="S71" s="35"/>
      <c r="T71" s="13"/>
    </row>
    <row r="72" spans="1:20" s="36" customFormat="1" ht="15.75" hidden="1" x14ac:dyDescent="0.25">
      <c r="A72" s="42">
        <v>65</v>
      </c>
      <c r="B72" s="43" t="s">
        <v>83</v>
      </c>
      <c r="C72" s="29">
        <f>'[1]Свод '!$J$69/1000</f>
        <v>4058.4899515520833</v>
      </c>
      <c r="D72" s="29">
        <f t="shared" si="0"/>
        <v>219.1584573838125</v>
      </c>
      <c r="E72" s="29">
        <f t="shared" si="1"/>
        <v>127.84243347389064</v>
      </c>
      <c r="F72" s="29">
        <f t="shared" si="2"/>
        <v>81.169799031041663</v>
      </c>
      <c r="G72" s="30">
        <f>'[2]Свод '!$L$71</f>
        <v>74901.713811353125</v>
      </c>
      <c r="H72" s="30">
        <f>(G72-G72*10%)*6%</f>
        <v>4044.6925458130686</v>
      </c>
      <c r="I72" s="30">
        <f>(G72-G72*10%)*3.5%</f>
        <v>2359.4039850576237</v>
      </c>
      <c r="J72" s="30">
        <f t="shared" si="5"/>
        <v>1498.0342762270625</v>
      </c>
      <c r="K72" s="30">
        <f>G72+H72+I72+J72</f>
        <v>82803.844618450879</v>
      </c>
      <c r="L72" s="40"/>
      <c r="M72" s="41"/>
      <c r="N72" s="41">
        <f>3384+205+500</f>
        <v>4089</v>
      </c>
      <c r="O72" s="32">
        <v>0</v>
      </c>
      <c r="P72" s="33"/>
      <c r="Q72" s="34"/>
      <c r="R72" s="35"/>
      <c r="S72" s="35"/>
      <c r="T72" s="13">
        <f t="shared" si="7"/>
        <v>86892.844618450879</v>
      </c>
    </row>
    <row r="73" spans="1:20" s="64" customFormat="1" ht="15.75" x14ac:dyDescent="0.25">
      <c r="A73" s="59"/>
      <c r="B73" s="60" t="s">
        <v>84</v>
      </c>
      <c r="C73" s="61">
        <f>SUM(C8:C72)</f>
        <v>423066.19476068992</v>
      </c>
      <c r="D73" s="29">
        <f>(C73-C73*10%)*6%</f>
        <v>22845.574517077253</v>
      </c>
      <c r="E73" s="29">
        <f>(C73-C73*10%)*3.5%</f>
        <v>13326.585134961733</v>
      </c>
      <c r="F73" s="29">
        <f>C73*2%</f>
        <v>8461.3238952137981</v>
      </c>
      <c r="G73" s="62">
        <f>SUM(G8:G72)</f>
        <v>5885603.367140864</v>
      </c>
      <c r="H73" s="62">
        <f t="shared" ref="H73:O73" si="8">SUM(H8:H72)</f>
        <v>317822.58182560664</v>
      </c>
      <c r="I73" s="62">
        <f t="shared" si="8"/>
        <v>185396.50606493722</v>
      </c>
      <c r="J73" s="62">
        <f t="shared" si="8"/>
        <v>117712.06734281724</v>
      </c>
      <c r="K73" s="30">
        <f>G73+H73+I73+J73</f>
        <v>6506534.5223742248</v>
      </c>
      <c r="L73" s="63">
        <f>SUM(L8:L72)</f>
        <v>80963.600000000006</v>
      </c>
      <c r="M73" s="62">
        <f>SUM(M8:M72)</f>
        <v>35055.700000000004</v>
      </c>
      <c r="N73" s="62">
        <f>SUM(N8:N72)</f>
        <v>19247.7</v>
      </c>
      <c r="O73" s="62">
        <f t="shared" si="8"/>
        <v>7208</v>
      </c>
      <c r="P73" s="62">
        <f>SUM(P8:P72)</f>
        <v>9694.880000000001</v>
      </c>
      <c r="Q73" s="62">
        <f t="shared" ref="Q73:S73" si="9">SUM(Q8:Q72)</f>
        <v>0</v>
      </c>
      <c r="R73" s="62">
        <f t="shared" si="9"/>
        <v>0</v>
      </c>
      <c r="S73" s="62">
        <f t="shared" si="9"/>
        <v>0</v>
      </c>
      <c r="T73" s="13">
        <f>K73+L73+M73+N73+O73+Q73+P73+R73+S73</f>
        <v>6658704.4023742247</v>
      </c>
    </row>
    <row r="74" spans="1:20" ht="15.75" x14ac:dyDescent="0.25">
      <c r="A74" s="65"/>
      <c r="B74" s="65"/>
      <c r="C74" s="66"/>
      <c r="D74" s="66"/>
      <c r="E74" s="66"/>
      <c r="F74" s="66"/>
      <c r="G74" s="67"/>
      <c r="H74" s="67"/>
      <c r="I74" s="67"/>
      <c r="J74" s="67"/>
      <c r="K74" s="67"/>
      <c r="L74" s="68"/>
      <c r="M74" s="69"/>
      <c r="N74" s="70"/>
      <c r="O74" s="71"/>
      <c r="P74" s="70"/>
      <c r="Q74" s="70"/>
      <c r="R74" s="70"/>
      <c r="S74" s="70"/>
      <c r="T74" s="72" t="s">
        <v>85</v>
      </c>
    </row>
    <row r="75" spans="1:20" ht="18.75" x14ac:dyDescent="0.3">
      <c r="A75" s="73"/>
      <c r="B75" s="74" t="s">
        <v>86</v>
      </c>
      <c r="C75" s="75"/>
      <c r="D75" s="75"/>
      <c r="E75" s="75"/>
      <c r="F75" s="75"/>
      <c r="G75" s="76"/>
      <c r="H75" s="76"/>
      <c r="I75" s="76" t="s">
        <v>87</v>
      </c>
      <c r="J75" s="76"/>
      <c r="K75" s="67"/>
      <c r="L75" s="67"/>
      <c r="M75" s="77"/>
      <c r="N75" s="70"/>
      <c r="O75" s="70"/>
      <c r="P75" s="70"/>
      <c r="Q75" s="70"/>
      <c r="R75" s="70"/>
      <c r="S75" s="70"/>
      <c r="T75" s="72"/>
    </row>
    <row r="76" spans="1:20" ht="18.75" x14ac:dyDescent="0.3">
      <c r="A76" s="73"/>
      <c r="B76" s="73"/>
      <c r="C76" s="78"/>
      <c r="D76" s="78"/>
      <c r="E76" s="78"/>
      <c r="F76" s="78"/>
      <c r="G76" s="79"/>
      <c r="H76" s="79"/>
      <c r="I76" s="79"/>
      <c r="J76" s="79"/>
      <c r="K76" s="67"/>
      <c r="L76" s="67"/>
      <c r="M76" s="80"/>
      <c r="N76" s="67"/>
      <c r="O76" s="70"/>
      <c r="P76" s="70"/>
      <c r="Q76" s="70"/>
      <c r="R76" s="70"/>
      <c r="S76" s="70"/>
      <c r="T76" s="72"/>
    </row>
    <row r="77" spans="1:20" ht="15.75" x14ac:dyDescent="0.25">
      <c r="A77" s="65"/>
      <c r="B77" s="81"/>
      <c r="C77" s="82"/>
      <c r="D77" s="82"/>
      <c r="E77" s="82"/>
      <c r="F77" s="82"/>
      <c r="G77" s="83"/>
      <c r="H77" s="83"/>
      <c r="I77" s="83"/>
      <c r="J77" s="83"/>
      <c r="K77" s="83"/>
      <c r="L77" s="83"/>
      <c r="M77" s="77"/>
      <c r="N77" s="70"/>
      <c r="O77" s="70"/>
      <c r="P77" s="70"/>
      <c r="Q77" s="70"/>
      <c r="R77" s="70"/>
      <c r="S77" s="70"/>
      <c r="T77" s="72"/>
    </row>
    <row r="78" spans="1:20" ht="15.75" x14ac:dyDescent="0.25">
      <c r="A78" s="65"/>
      <c r="B78" s="81"/>
      <c r="C78" s="82"/>
      <c r="D78" s="82"/>
      <c r="E78" s="82"/>
      <c r="F78" s="82"/>
      <c r="G78" s="83"/>
      <c r="H78" s="83"/>
      <c r="I78" s="83"/>
      <c r="J78" s="83"/>
      <c r="K78" s="83"/>
      <c r="L78" s="83"/>
      <c r="M78" s="80"/>
      <c r="N78" s="70"/>
      <c r="O78" s="70"/>
      <c r="P78" s="70"/>
      <c r="Q78" s="70"/>
      <c r="R78" s="70"/>
      <c r="S78" s="70"/>
      <c r="T78" s="72"/>
    </row>
    <row r="79" spans="1:20" ht="15.75" x14ac:dyDescent="0.25">
      <c r="A79" s="65"/>
      <c r="B79" s="65"/>
      <c r="C79" s="66"/>
      <c r="D79" s="66"/>
      <c r="E79" s="66"/>
      <c r="F79" s="66"/>
      <c r="G79" s="67"/>
      <c r="H79" s="67"/>
      <c r="I79" s="67"/>
      <c r="J79" s="67"/>
      <c r="K79" s="67"/>
      <c r="L79" s="67"/>
      <c r="M79" s="77"/>
      <c r="N79" s="70"/>
      <c r="O79" s="70"/>
      <c r="P79" s="70"/>
      <c r="Q79" s="70"/>
      <c r="R79" s="70"/>
      <c r="S79" s="70"/>
      <c r="T79" s="72"/>
    </row>
    <row r="80" spans="1:20" x14ac:dyDescent="0.25">
      <c r="M80" s="86"/>
    </row>
    <row r="81" spans="13:13" x14ac:dyDescent="0.25">
      <c r="M81" s="86"/>
    </row>
  </sheetData>
  <mergeCells count="14">
    <mergeCell ref="B1:J1"/>
    <mergeCell ref="B2:O2"/>
    <mergeCell ref="H3:J3"/>
    <mergeCell ref="K3:K7"/>
    <mergeCell ref="L3:P3"/>
    <mergeCell ref="T6:T7"/>
    <mergeCell ref="R3:R7"/>
    <mergeCell ref="S3:S7"/>
    <mergeCell ref="B4:I4"/>
    <mergeCell ref="D6:F6"/>
    <mergeCell ref="H6:J6"/>
    <mergeCell ref="L6:O6"/>
    <mergeCell ref="P6:P7"/>
    <mergeCell ref="Q3:Q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2022-10-26T06:55:18Z</dcterms:modified>
</cp:coreProperties>
</file>